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chetan_shigavan1_adityabirlacapital_com/Documents/"/>
    </mc:Choice>
  </mc:AlternateContent>
  <xr:revisionPtr revIDLastSave="0" documentId="8_{70997599-DBD3-4E67-9A7C-D4CDE7831A3A}" xr6:coauthVersionLast="47" xr6:coauthVersionMax="47" xr10:uidLastSave="{00000000-0000-0000-0000-000000000000}"/>
  <bookViews>
    <workbookView xWindow="-110" yWindow="-110" windowWidth="19420" windowHeight="10300" xr2:uid="{A6559DA1-2F71-4FB5-848F-1B9D0ECF6697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H63" i="1"/>
  <c r="H62" i="1"/>
  <c r="H61" i="1"/>
  <c r="H60" i="1"/>
  <c r="H59" i="1"/>
  <c r="H58" i="1"/>
  <c r="H57" i="1"/>
  <c r="H56" i="1"/>
  <c r="H65" i="1" s="1"/>
  <c r="F53" i="1"/>
  <c r="F52" i="1"/>
  <c r="F51" i="1"/>
  <c r="F50" i="1"/>
  <c r="F49" i="1"/>
  <c r="F48" i="1"/>
  <c r="F47" i="1"/>
  <c r="F46" i="1"/>
  <c r="F45" i="1"/>
  <c r="F44" i="1"/>
  <c r="F43" i="1"/>
  <c r="F42" i="1"/>
  <c r="F26" i="1"/>
  <c r="F16" i="1"/>
  <c r="F28" i="1" l="1"/>
  <c r="G45" i="1" s="1"/>
  <c r="G51" i="1" l="1"/>
  <c r="G20" i="1"/>
  <c r="G9" i="1"/>
  <c r="G62" i="1"/>
  <c r="G8" i="1"/>
  <c r="G7" i="1"/>
  <c r="G64" i="1"/>
  <c r="G60" i="1"/>
  <c r="G15" i="1"/>
  <c r="G12" i="1"/>
  <c r="G56" i="1"/>
  <c r="G11" i="1"/>
  <c r="G58" i="1"/>
  <c r="G13" i="1"/>
  <c r="G63" i="1"/>
  <c r="G59" i="1"/>
  <c r="G24" i="1"/>
  <c r="G10" i="1"/>
  <c r="G49" i="1"/>
  <c r="G46" i="1"/>
  <c r="G16" i="1"/>
  <c r="G44" i="1"/>
  <c r="G42" i="1"/>
  <c r="G43" i="1"/>
  <c r="G48" i="1"/>
  <c r="G53" i="1"/>
  <c r="G47" i="1"/>
  <c r="G52" i="1"/>
  <c r="G61" i="1"/>
  <c r="G26" i="1"/>
  <c r="G50" i="1"/>
  <c r="G57" i="1"/>
  <c r="G65" i="1" l="1"/>
</calcChain>
</file>

<file path=xl/sharedStrings.xml><?xml version="1.0" encoding="utf-8"?>
<sst xmlns="http://schemas.openxmlformats.org/spreadsheetml/2006/main" count="105" uniqueCount="79">
  <si>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</si>
  <si>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</si>
  <si>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</si>
  <si>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</si>
  <si>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</si>
  <si>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</si>
  <si>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31-05-2023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</si>
  <si>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</si>
  <si>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</si>
  <si>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</si>
  <si>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</si>
  <si>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</si>
  <si>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</si>
  <si>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</si>
  <si>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</si>
  <si>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</si>
  <si>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</si>
  <si>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</si>
  <si>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INE062A08199</t>
  </si>
  <si>
    <t>9.45% SBI 22-March-2099 BASEL III (CALL OPT 22-MARCH-2024)</t>
  </si>
  <si>
    <t>INE090A08UB4</t>
  </si>
  <si>
    <t>9.15% ICICI 20-March-2099 BASEL III (CALL OPT 20-JUNE-2023)</t>
  </si>
  <si>
    <t>[ICRA]AA+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</si>
  <si>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</si>
  <si>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</si>
  <si>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</si>
  <si>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</si>
  <si>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</si>
  <si>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INE041025011</t>
  </si>
  <si>
    <t>Embassy Office Parks REIT</t>
  </si>
  <si>
    <t>Real estate activities with own or leased property</t>
  </si>
  <si>
    <t>INE0CCU25019</t>
  </si>
  <si>
    <t>Mindspace Business Parks REIT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</si>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</sst>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1" fillId="0" borderId="5" xfId="5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6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7" fillId="0" borderId="9" xfId="3" quotePrefix="1" applyFont="1" applyBorder="1"/>
  </cellXfs>
  <cellStyles count="7">
    <cellStyle name="Comma 2" xfId="3" xr:uid="{C0067AAB-D3B6-4836-B09D-517B14428700}"/>
    <cellStyle name="Comma 3" xfId="4" xr:uid="{1C391E8D-32B3-4328-8119-9F8BA3D56DB3}"/>
    <cellStyle name="Normal" xfId="0" builtinId="0"/>
    <cellStyle name="Normal 10" xfId="5" xr:uid="{524893DE-CB6B-4839-BEDD-8D278DFFC32B}"/>
    <cellStyle name="Normal 2" xfId="2" xr:uid="{030DA036-F6D9-4259-AA3C-D1F3103C3EAC}"/>
    <cellStyle name="Percent" xfId="1" builtinId="5"/>
    <cellStyle name="Percent 2" xfId="6" xr:uid="{3B4DDBDE-1385-4D61-9307-481E8A5790C8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93DC5E-6CE2-46C4-ADCB-01A4A588795C}" name="Table134567685789101116" displayName="Table134567685789101116" ref="B6:H15" totalsRowShown="0" headerRowDxfId="11" dataDxfId="10" headerRowBorderDxfId="8" tableBorderDxfId="9" totalsRowBorderDxfId="7">
  <sortState xmlns:xlrd2="http://schemas.microsoft.com/office/spreadsheetml/2017/richdata2" ref="B7:H13">
    <sortCondition descending="1" ref="F6:F13"/>
  </sortState>
  <tableColumns count="7">
    <tableColumn id="1" xr3:uid="{A5FAAEE1-22E0-4DF4-898C-ED3AA4E1821B}" name="ISIN No." dataDxfId="6"/>
    <tableColumn id="2" xr3:uid="{6EF10C40-8119-4E11-B9FA-0FFF1C5765EB}" name="Name of the Instrument" dataDxfId="5"/>
    <tableColumn id="3" xr3:uid="{BBF990A8-28A9-434D-B136-CAE71A439A4A}" name="Industry " dataDxfId="4"/>
    <tableColumn id="4" xr3:uid="{1FAFED51-F61D-4DD8-970F-C4E504101FEB}" name="Quantity" dataDxfId="3"/>
    <tableColumn id="5" xr3:uid="{292BDAAF-B924-484B-8623-4115CA0BC591}" name="Market Value" dataDxfId="2"/>
    <tableColumn id="6" xr3:uid="{4386C119-EC4E-4196-8176-BF69B6EFCCD5}" name="% of Portfolio" dataDxfId="1" dataCellStyle="Percent">
      <calculatedColumnFormula>+F7/$F$28</calculatedColumnFormula>
    </tableColumn>
    <tableColumn id="7" xr3:uid="{5348B589-33E6-44F6-AC71-16EA006675FD}" name="Ratings" dataDxfId="0">
      <calculatedColumnFormula>VLOOKUP(Table134567685789101116[[#This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E6C8-DED4-40C1-AE78-2F73EB197F45}">
  <sheetPr>
    <tabColor rgb="FF7030A0"/>
  </sheetPr>
  <dimension ref="A2:H67"/>
  <sheetViews>
    <sheetView showGridLines="0" tabSelected="1" zoomScaleNormal="100" zoomScaleSheetLayoutView="89" workbookViewId="0">
      <selection activeCell="C15" sqref="C15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2" t="s">
        <v>6</v>
      </c>
    </row>
    <row r="6" spans="1:8" x14ac:dyDescent="0.3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35">
      <c r="A7" s="13"/>
      <c r="B7" s="14" t="s">
        <v>14</v>
      </c>
      <c r="C7" s="15" t="s">
        <v>15</v>
      </c>
      <c r="D7" s="15" t="s">
        <v>16</v>
      </c>
      <c r="E7" s="16">
        <v>10</v>
      </c>
      <c r="F7" s="16">
        <v>10007290</v>
      </c>
      <c r="G7" s="17">
        <f t="shared" ref="G7:G13" si="0">+F7/$F$28</f>
        <v>0.34768496250222458</v>
      </c>
      <c r="H7" s="18" t="s">
        <v>17</v>
      </c>
    </row>
    <row r="8" spans="1:8" x14ac:dyDescent="0.35">
      <c r="A8" s="13"/>
      <c r="B8" s="14" t="s">
        <v>18</v>
      </c>
      <c r="C8" s="15" t="s">
        <v>19</v>
      </c>
      <c r="D8" s="15" t="s">
        <v>16</v>
      </c>
      <c r="E8" s="16">
        <v>1</v>
      </c>
      <c r="F8" s="16">
        <v>1021655</v>
      </c>
      <c r="G8" s="17">
        <f t="shared" si="0"/>
        <v>3.5495531793843314E-2</v>
      </c>
      <c r="H8" s="18" t="s">
        <v>17</v>
      </c>
    </row>
    <row r="9" spans="1:8" x14ac:dyDescent="0.35">
      <c r="A9" s="13"/>
      <c r="B9" s="14" t="s">
        <v>20</v>
      </c>
      <c r="C9" s="15" t="s">
        <v>21</v>
      </c>
      <c r="D9" s="15" t="s">
        <v>16</v>
      </c>
      <c r="E9" s="16">
        <v>3</v>
      </c>
      <c r="F9" s="16">
        <v>3001026</v>
      </c>
      <c r="G9" s="17">
        <f t="shared" si="0"/>
        <v>0.10426515193206164</v>
      </c>
      <c r="H9" s="18" t="s">
        <v>22</v>
      </c>
    </row>
    <row r="10" spans="1:8" x14ac:dyDescent="0.35">
      <c r="A10" s="13"/>
      <c r="B10" s="14" t="s">
        <v>23</v>
      </c>
      <c r="C10" s="15" t="s">
        <v>24</v>
      </c>
      <c r="D10" s="15" t="s">
        <v>25</v>
      </c>
      <c r="E10" s="16">
        <v>14770</v>
      </c>
      <c r="F10" s="16">
        <v>1729419.3</v>
      </c>
      <c r="G10" s="17">
        <f t="shared" si="0"/>
        <v>6.0085506113155863E-2</v>
      </c>
      <c r="H10" s="18"/>
    </row>
    <row r="11" spans="1:8" x14ac:dyDescent="0.35">
      <c r="A11" s="13"/>
      <c r="B11" s="14" t="s">
        <v>26</v>
      </c>
      <c r="C11" s="15" t="s">
        <v>27</v>
      </c>
      <c r="D11" s="15" t="s">
        <v>25</v>
      </c>
      <c r="E11" s="16">
        <v>11601</v>
      </c>
      <c r="F11" s="16">
        <v>1571123.43</v>
      </c>
      <c r="G11" s="17">
        <f t="shared" si="0"/>
        <v>5.4585806031994324E-2</v>
      </c>
      <c r="H11" s="18"/>
    </row>
    <row r="12" spans="1:8" x14ac:dyDescent="0.35">
      <c r="A12" s="13"/>
      <c r="B12" s="14" t="s">
        <v>28</v>
      </c>
      <c r="C12" s="15" t="s">
        <v>29</v>
      </c>
      <c r="D12" s="15" t="s">
        <v>30</v>
      </c>
      <c r="E12" s="16">
        <v>9115</v>
      </c>
      <c r="F12" s="16">
        <v>2807328.85</v>
      </c>
      <c r="G12" s="17">
        <f t="shared" si="0"/>
        <v>9.7535499215438276E-2</v>
      </c>
      <c r="H12" s="18"/>
    </row>
    <row r="13" spans="1:8" x14ac:dyDescent="0.35">
      <c r="A13" s="13"/>
      <c r="B13" s="14" t="s">
        <v>31</v>
      </c>
      <c r="C13" s="15" t="s">
        <v>32</v>
      </c>
      <c r="D13" s="15" t="s">
        <v>30</v>
      </c>
      <c r="E13" s="16">
        <v>7565</v>
      </c>
      <c r="F13" s="16">
        <v>2311107.5</v>
      </c>
      <c r="G13" s="17">
        <f t="shared" si="0"/>
        <v>8.0295197248816619E-2</v>
      </c>
      <c r="H13" s="18"/>
    </row>
    <row r="14" spans="1:8" outlineLevel="1" x14ac:dyDescent="0.35">
      <c r="A14" s="13"/>
      <c r="B14" s="14"/>
      <c r="C14" s="15"/>
      <c r="D14" s="15"/>
      <c r="E14" s="16"/>
      <c r="F14" s="16"/>
      <c r="G14" s="17"/>
      <c r="H14" s="18"/>
    </row>
    <row r="15" spans="1:8" x14ac:dyDescent="0.35">
      <c r="B15" s="19"/>
      <c r="C15" s="20"/>
      <c r="D15" s="20"/>
      <c r="E15" s="21"/>
      <c r="F15" s="22"/>
      <c r="G15" s="23">
        <f>+F15/$F$28</f>
        <v>0</v>
      </c>
      <c r="H15" s="18"/>
    </row>
    <row r="16" spans="1:8" x14ac:dyDescent="0.35">
      <c r="B16" s="20"/>
      <c r="C16" s="20" t="s">
        <v>33</v>
      </c>
      <c r="D16" s="20"/>
      <c r="E16" s="24"/>
      <c r="F16" s="25">
        <f>SUM(F7:F15)</f>
        <v>22448950.080000002</v>
      </c>
      <c r="G16" s="26">
        <f>+F16/$F$28</f>
        <v>0.7799476548375347</v>
      </c>
      <c r="H16" s="27"/>
    </row>
    <row r="18" spans="1:8" x14ac:dyDescent="0.35">
      <c r="B18" s="28"/>
      <c r="C18" s="28" t="s">
        <v>34</v>
      </c>
      <c r="D18" s="28"/>
      <c r="E18" s="28"/>
      <c r="F18" s="28" t="s">
        <v>11</v>
      </c>
      <c r="G18" s="29" t="s">
        <v>12</v>
      </c>
      <c r="H18" s="28" t="s">
        <v>13</v>
      </c>
    </row>
    <row r="19" spans="1:8" x14ac:dyDescent="0.35">
      <c r="A19" s="30" t="s">
        <v>35</v>
      </c>
      <c r="B19" s="31"/>
      <c r="C19" s="20" t="s">
        <v>36</v>
      </c>
      <c r="D19" s="15"/>
      <c r="E19" s="32"/>
      <c r="F19" s="33" t="s">
        <v>37</v>
      </c>
      <c r="G19" s="34">
        <v>0</v>
      </c>
      <c r="H19" s="15"/>
    </row>
    <row r="20" spans="1:8" x14ac:dyDescent="0.35">
      <c r="B20" s="31" t="s">
        <v>38</v>
      </c>
      <c r="C20" s="20" t="s">
        <v>39</v>
      </c>
      <c r="D20" s="20"/>
      <c r="E20" s="24"/>
      <c r="F20" s="16">
        <v>5457727.7400000002</v>
      </c>
      <c r="G20" s="34">
        <f>+F20/$F$28</f>
        <v>0.18961875439097409</v>
      </c>
      <c r="H20" s="15"/>
    </row>
    <row r="21" spans="1:8" x14ac:dyDescent="0.35">
      <c r="B21" s="31"/>
      <c r="C21" s="20" t="s">
        <v>40</v>
      </c>
      <c r="D21" s="15"/>
      <c r="E21" s="32"/>
      <c r="F21" s="24" t="s">
        <v>37</v>
      </c>
      <c r="G21" s="34">
        <v>0</v>
      </c>
      <c r="H21" s="15"/>
    </row>
    <row r="22" spans="1:8" x14ac:dyDescent="0.35">
      <c r="B22" s="31"/>
      <c r="C22" s="20" t="s">
        <v>41</v>
      </c>
      <c r="D22" s="15"/>
      <c r="E22" s="32"/>
      <c r="F22" s="24" t="s">
        <v>37</v>
      </c>
      <c r="G22" s="34">
        <v>0</v>
      </c>
      <c r="H22" s="15"/>
    </row>
    <row r="23" spans="1:8" x14ac:dyDescent="0.35">
      <c r="A23" s="35" t="s">
        <v>42</v>
      </c>
      <c r="B23" s="31"/>
      <c r="C23" s="20" t="s">
        <v>43</v>
      </c>
      <c r="D23" s="15"/>
      <c r="E23" s="32"/>
      <c r="F23" s="24" t="s">
        <v>37</v>
      </c>
      <c r="G23" s="34">
        <v>0</v>
      </c>
      <c r="H23" s="15"/>
    </row>
    <row r="24" spans="1:8" x14ac:dyDescent="0.35">
      <c r="B24" s="15" t="s">
        <v>42</v>
      </c>
      <c r="C24" s="15" t="s">
        <v>44</v>
      </c>
      <c r="D24" s="15"/>
      <c r="E24" s="32"/>
      <c r="F24" s="16">
        <v>875958.99</v>
      </c>
      <c r="G24" s="34">
        <f>+F24/$F$28</f>
        <v>3.0433590771491235E-2</v>
      </c>
      <c r="H24" s="15"/>
    </row>
    <row r="25" spans="1:8" x14ac:dyDescent="0.35">
      <c r="B25" s="31"/>
      <c r="C25" s="15"/>
      <c r="D25" s="15"/>
      <c r="E25" s="32"/>
      <c r="F25" s="33"/>
      <c r="G25" s="34"/>
      <c r="H25" s="15"/>
    </row>
    <row r="26" spans="1:8" x14ac:dyDescent="0.35">
      <c r="B26" s="31"/>
      <c r="C26" s="15" t="s">
        <v>45</v>
      </c>
      <c r="D26" s="15"/>
      <c r="E26" s="32"/>
      <c r="F26" s="36">
        <f>SUM(F19:F25)</f>
        <v>6333686.7300000004</v>
      </c>
      <c r="G26" s="34">
        <f>+F26/$F$28</f>
        <v>0.22005234516246533</v>
      </c>
      <c r="H26" s="15"/>
    </row>
    <row r="27" spans="1:8" x14ac:dyDescent="0.35">
      <c r="B27" s="31"/>
      <c r="C27" s="15"/>
      <c r="D27" s="15"/>
      <c r="E27" s="32"/>
      <c r="F27" s="36"/>
      <c r="G27" s="34"/>
      <c r="H27" s="15"/>
    </row>
    <row r="28" spans="1:8" x14ac:dyDescent="0.35">
      <c r="B28" s="37"/>
      <c r="C28" s="38" t="s">
        <v>46</v>
      </c>
      <c r="D28" s="39"/>
      <c r="E28" s="40"/>
      <c r="F28" s="40">
        <f>+F26+F16</f>
        <v>28782636.810000002</v>
      </c>
      <c r="G28" s="41">
        <v>1</v>
      </c>
      <c r="H28" s="15"/>
    </row>
    <row r="29" spans="1:8" x14ac:dyDescent="0.35">
      <c r="F29" s="42"/>
    </row>
    <row r="30" spans="1:8" x14ac:dyDescent="0.35">
      <c r="C30" s="20" t="s">
        <v>47</v>
      </c>
      <c r="D30" s="43">
        <v>1.7</v>
      </c>
      <c r="F30" s="4">
        <v>0</v>
      </c>
    </row>
    <row r="31" spans="1:8" x14ac:dyDescent="0.35">
      <c r="C31" s="20" t="s">
        <v>48</v>
      </c>
      <c r="D31" s="43">
        <v>1.44</v>
      </c>
    </row>
    <row r="32" spans="1:8" x14ac:dyDescent="0.35">
      <c r="C32" s="20" t="s">
        <v>49</v>
      </c>
      <c r="D32" s="43">
        <v>7.54</v>
      </c>
    </row>
    <row r="33" spans="1:8" x14ac:dyDescent="0.35">
      <c r="C33" s="20" t="s">
        <v>50</v>
      </c>
      <c r="D33" s="44">
        <v>14.2204</v>
      </c>
    </row>
    <row r="34" spans="1:8" x14ac:dyDescent="0.35">
      <c r="A34" s="30" t="s">
        <v>51</v>
      </c>
      <c r="C34" s="20" t="s">
        <v>52</v>
      </c>
      <c r="D34" s="44">
        <v>14.2628</v>
      </c>
    </row>
    <row r="35" spans="1:8" x14ac:dyDescent="0.35">
      <c r="C35" s="20" t="s">
        <v>53</v>
      </c>
      <c r="D35" s="45">
        <v>0</v>
      </c>
    </row>
    <row r="36" spans="1:8" x14ac:dyDescent="0.35">
      <c r="C36" s="20" t="s">
        <v>54</v>
      </c>
      <c r="D36" s="46">
        <v>0</v>
      </c>
    </row>
    <row r="37" spans="1:8" x14ac:dyDescent="0.35">
      <c r="C37" s="20" t="s">
        <v>55</v>
      </c>
      <c r="D37" s="46">
        <v>0</v>
      </c>
      <c r="F37" s="42"/>
      <c r="G37" s="47"/>
    </row>
    <row r="38" spans="1:8" x14ac:dyDescent="0.35">
      <c r="B38" s="48"/>
      <c r="C38" s="13"/>
    </row>
    <row r="39" spans="1:8" x14ac:dyDescent="0.35">
      <c r="F39" s="4"/>
    </row>
    <row r="40" spans="1:8" x14ac:dyDescent="0.35">
      <c r="C40" s="28" t="s">
        <v>56</v>
      </c>
      <c r="D40" s="28"/>
      <c r="E40" s="28"/>
      <c r="F40" s="28"/>
      <c r="G40" s="29"/>
      <c r="H40" s="28"/>
    </row>
    <row r="41" spans="1:8" x14ac:dyDescent="0.35">
      <c r="A41" s="1" t="s">
        <v>57</v>
      </c>
      <c r="C41" s="28" t="s">
        <v>58</v>
      </c>
      <c r="D41" s="28"/>
      <c r="E41" s="28"/>
      <c r="F41" s="28" t="s">
        <v>11</v>
      </c>
      <c r="G41" s="29" t="s">
        <v>12</v>
      </c>
      <c r="H41" s="28" t="s">
        <v>13</v>
      </c>
    </row>
    <row r="42" spans="1:8" x14ac:dyDescent="0.35">
      <c r="A42" s="15" t="s">
        <v>59</v>
      </c>
      <c r="C42" s="20" t="s">
        <v>60</v>
      </c>
      <c r="D42" s="15"/>
      <c r="E42" s="32"/>
      <c r="F42" s="49">
        <f>SUMIF(Table134567685789101116[[Industry ]],A41,Table134567685789101116[Market Value])</f>
        <v>0</v>
      </c>
      <c r="G42" s="50">
        <f>+F42/$F$28</f>
        <v>0</v>
      </c>
      <c r="H42" s="15"/>
    </row>
    <row r="43" spans="1:8" x14ac:dyDescent="0.35">
      <c r="C43" s="15" t="s">
        <v>61</v>
      </c>
      <c r="D43" s="15"/>
      <c r="E43" s="32"/>
      <c r="F43" s="49">
        <f>SUMIF(Table134567685789101116[[Industry ]],A42,Table134567685789101116[Market Value])</f>
        <v>0</v>
      </c>
      <c r="G43" s="50">
        <f t="shared" ref="G43" si="1">+F43/$F$28</f>
        <v>0</v>
      </c>
      <c r="H43" s="15"/>
    </row>
    <row r="44" spans="1:8" x14ac:dyDescent="0.35">
      <c r="C44" s="15" t="s">
        <v>62</v>
      </c>
      <c r="D44" s="15"/>
      <c r="E44" s="32"/>
      <c r="F44" s="49">
        <f>SUMIF($E$56:$E$64,C44,$H$56:$H$64)</f>
        <v>0</v>
      </c>
      <c r="G44" s="50">
        <f>+F44/$F$28</f>
        <v>0</v>
      </c>
      <c r="H44" s="15"/>
    </row>
    <row r="45" spans="1:8" x14ac:dyDescent="0.35">
      <c r="C45" s="15" t="s">
        <v>63</v>
      </c>
      <c r="D45" s="15"/>
      <c r="E45" s="32"/>
      <c r="F45" s="49">
        <f t="shared" ref="F45:F48" si="2">SUMIF($E$56:$E$64,C45,$H$56:$H$64)</f>
        <v>0</v>
      </c>
      <c r="G45" s="50">
        <f t="shared" ref="G45:G53" si="3">+F45/$F$28</f>
        <v>0</v>
      </c>
      <c r="H45" s="15"/>
    </row>
    <row r="46" spans="1:8" x14ac:dyDescent="0.35">
      <c r="C46" s="15" t="s">
        <v>64</v>
      </c>
      <c r="D46" s="15"/>
      <c r="E46" s="32"/>
      <c r="F46" s="49">
        <f t="shared" si="2"/>
        <v>14029971</v>
      </c>
      <c r="G46" s="50">
        <f t="shared" si="3"/>
        <v>0.48744564622812953</v>
      </c>
      <c r="H46" s="15"/>
    </row>
    <row r="47" spans="1:8" x14ac:dyDescent="0.35">
      <c r="C47" s="15" t="s">
        <v>65</v>
      </c>
      <c r="D47" s="15"/>
      <c r="E47" s="32"/>
      <c r="F47" s="49">
        <f t="shared" si="2"/>
        <v>0</v>
      </c>
      <c r="G47" s="50">
        <f t="shared" si="3"/>
        <v>0</v>
      </c>
      <c r="H47" s="15"/>
    </row>
    <row r="48" spans="1:8" x14ac:dyDescent="0.35">
      <c r="C48" s="15" t="s">
        <v>66</v>
      </c>
      <c r="D48" s="15"/>
      <c r="E48" s="32"/>
      <c r="F48" s="49">
        <f t="shared" si="2"/>
        <v>0</v>
      </c>
      <c r="G48" s="50">
        <f t="shared" si="3"/>
        <v>0</v>
      </c>
      <c r="H48" s="15"/>
    </row>
    <row r="49" spans="3:8" x14ac:dyDescent="0.35">
      <c r="C49" s="15" t="s">
        <v>67</v>
      </c>
      <c r="D49" s="15"/>
      <c r="E49" s="32"/>
      <c r="F49" s="49">
        <f t="shared" ref="F49:F53" ca="1" si="4">SUMIF($E$56:$E$64,C49,H62:H69)</f>
        <v>0</v>
      </c>
      <c r="G49" s="50">
        <f t="shared" ca="1" si="3"/>
        <v>0</v>
      </c>
      <c r="H49" s="15"/>
    </row>
    <row r="50" spans="3:8" x14ac:dyDescent="0.35">
      <c r="C50" s="15" t="s">
        <v>68</v>
      </c>
      <c r="D50" s="15"/>
      <c r="E50" s="32"/>
      <c r="F50" s="49">
        <f t="shared" ca="1" si="4"/>
        <v>0</v>
      </c>
      <c r="G50" s="50">
        <f t="shared" ca="1" si="3"/>
        <v>0</v>
      </c>
      <c r="H50" s="15"/>
    </row>
    <row r="51" spans="3:8" x14ac:dyDescent="0.35">
      <c r="C51" s="15" t="s">
        <v>69</v>
      </c>
      <c r="D51" s="15"/>
      <c r="E51" s="32"/>
      <c r="F51" s="49">
        <f t="shared" ca="1" si="4"/>
        <v>0</v>
      </c>
      <c r="G51" s="50">
        <f t="shared" ca="1" si="3"/>
        <v>0</v>
      </c>
      <c r="H51" s="15"/>
    </row>
    <row r="52" spans="3:8" x14ac:dyDescent="0.35">
      <c r="C52" s="15" t="s">
        <v>70</v>
      </c>
      <c r="D52" s="15"/>
      <c r="E52" s="32"/>
      <c r="F52" s="49">
        <f t="shared" ca="1" si="4"/>
        <v>0</v>
      </c>
      <c r="G52" s="50">
        <f t="shared" ca="1" si="3"/>
        <v>0</v>
      </c>
      <c r="H52" s="15"/>
    </row>
    <row r="53" spans="3:8" x14ac:dyDescent="0.35">
      <c r="C53" s="15" t="s">
        <v>71</v>
      </c>
      <c r="D53" s="15"/>
      <c r="E53" s="32"/>
      <c r="F53" s="49">
        <f t="shared" ca="1" si="4"/>
        <v>0</v>
      </c>
      <c r="G53" s="50">
        <f t="shared" ca="1" si="3"/>
        <v>0</v>
      </c>
      <c r="H53" s="15"/>
    </row>
    <row r="56" spans="3:8" x14ac:dyDescent="0.35">
      <c r="E56" s="15" t="s">
        <v>62</v>
      </c>
      <c r="F56" s="15" t="s">
        <v>72</v>
      </c>
      <c r="G56" s="7">
        <f>H56/$F$28</f>
        <v>0</v>
      </c>
      <c r="H56" s="1">
        <f t="shared" ref="H56:H64" si="5">SUMIF($H$7:$H$13,F56,$F$7:$F$13)</f>
        <v>0</v>
      </c>
    </row>
    <row r="57" spans="3:8" x14ac:dyDescent="0.35">
      <c r="E57" s="15" t="s">
        <v>62</v>
      </c>
      <c r="F57" s="15" t="s">
        <v>73</v>
      </c>
      <c r="G57" s="7">
        <f t="shared" ref="G57:G64" si="6">H57/$F$28</f>
        <v>0</v>
      </c>
      <c r="H57" s="1">
        <f t="shared" si="5"/>
        <v>0</v>
      </c>
    </row>
    <row r="58" spans="3:8" x14ac:dyDescent="0.35">
      <c r="E58" s="15" t="s">
        <v>62</v>
      </c>
      <c r="F58" s="15" t="s">
        <v>74</v>
      </c>
      <c r="G58" s="7">
        <f t="shared" si="6"/>
        <v>0</v>
      </c>
      <c r="H58" s="1">
        <f t="shared" si="5"/>
        <v>0</v>
      </c>
    </row>
    <row r="59" spans="3:8" x14ac:dyDescent="0.35">
      <c r="E59" s="15" t="s">
        <v>64</v>
      </c>
      <c r="F59" s="15" t="s">
        <v>22</v>
      </c>
      <c r="G59" s="7">
        <f t="shared" si="6"/>
        <v>0.10426515193206164</v>
      </c>
      <c r="H59" s="1">
        <f t="shared" si="5"/>
        <v>3001026</v>
      </c>
    </row>
    <row r="60" spans="3:8" x14ac:dyDescent="0.35">
      <c r="E60" s="15" t="s">
        <v>64</v>
      </c>
      <c r="F60" s="51" t="s">
        <v>17</v>
      </c>
      <c r="G60" s="7">
        <f t="shared" si="6"/>
        <v>0.38318049429606793</v>
      </c>
      <c r="H60" s="1">
        <f t="shared" si="5"/>
        <v>11028945</v>
      </c>
    </row>
    <row r="61" spans="3:8" x14ac:dyDescent="0.35">
      <c r="E61" s="15" t="s">
        <v>65</v>
      </c>
      <c r="F61" s="15" t="s">
        <v>75</v>
      </c>
      <c r="G61" s="7">
        <f t="shared" si="6"/>
        <v>0</v>
      </c>
      <c r="H61" s="1">
        <f t="shared" si="5"/>
        <v>0</v>
      </c>
    </row>
    <row r="62" spans="3:8" x14ac:dyDescent="0.35">
      <c r="E62" s="15" t="s">
        <v>62</v>
      </c>
      <c r="F62" s="15" t="s">
        <v>76</v>
      </c>
      <c r="G62" s="7">
        <f t="shared" si="6"/>
        <v>0</v>
      </c>
      <c r="H62" s="1">
        <f t="shared" si="5"/>
        <v>0</v>
      </c>
    </row>
    <row r="63" spans="3:8" x14ac:dyDescent="0.35">
      <c r="E63" s="15" t="s">
        <v>65</v>
      </c>
      <c r="F63" s="15" t="s">
        <v>77</v>
      </c>
      <c r="G63" s="7">
        <f t="shared" si="6"/>
        <v>0</v>
      </c>
      <c r="H63" s="1">
        <f t="shared" si="5"/>
        <v>0</v>
      </c>
    </row>
    <row r="64" spans="3:8" x14ac:dyDescent="0.35">
      <c r="E64" s="15" t="s">
        <v>62</v>
      </c>
      <c r="F64" s="15" t="s">
        <v>78</v>
      </c>
      <c r="G64" s="7">
        <f t="shared" si="6"/>
        <v>0</v>
      </c>
      <c r="H64" s="1">
        <f t="shared" si="5"/>
        <v>0</v>
      </c>
    </row>
    <row r="65" spans="6:8" x14ac:dyDescent="0.35">
      <c r="G65" s="7">
        <f>SUM(G56:G64)</f>
        <v>0.48744564622812958</v>
      </c>
      <c r="H65" s="1">
        <f>SUM(H56:H64)</f>
        <v>14029971</v>
      </c>
    </row>
    <row r="67" spans="6:8" x14ac:dyDescent="0.35">
      <c r="F67" s="51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Chetan Shigavan</dc:creator>
  <cp:lastModifiedBy>Chetan Shigavan</cp:lastModifiedBy>
  <dcterms:created xsi:type="dcterms:W3CDTF">2023-06-06T12:21:04Z</dcterms:created>
  <dcterms:modified xsi:type="dcterms:W3CDTF">2023-06-06T12:21:20Z</dcterms:modified>
</cp:coreProperties>
</file>