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VEN27139\Desktop\"/>
    </mc:Choice>
  </mc:AlternateContent>
  <xr:revisionPtr revIDLastSave="0" documentId="8_{11E5F3CE-A352-4771-B14A-43A6B155574B}" xr6:coauthVersionLast="47" xr6:coauthVersionMax="47" xr10:uidLastSave="{00000000-0000-0000-0000-000000000000}"/>
  <bookViews>
    <workbookView xWindow="-120" yWindow="-120" windowWidth="20730" windowHeight="11160" xr2:uid="{0E559216-1139-4A2F-A2F0-79B4FBFF46D3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'[1]INPUT MASTER'!$B$9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G110" i="1"/>
  <c r="H109" i="1"/>
  <c r="G109" i="1"/>
  <c r="H108" i="1"/>
  <c r="G108" i="1"/>
  <c r="H107" i="1"/>
  <c r="G107" i="1"/>
  <c r="H106" i="1"/>
  <c r="G106" i="1"/>
  <c r="H105" i="1"/>
  <c r="F91" i="1" s="1"/>
  <c r="G91" i="1" s="1"/>
  <c r="G105" i="1"/>
  <c r="H104" i="1"/>
  <c r="G104" i="1"/>
  <c r="H103" i="1"/>
  <c r="H111" i="1" s="1"/>
  <c r="G103" i="1"/>
  <c r="G111" i="1" s="1"/>
  <c r="F100" i="1"/>
  <c r="G100" i="1" s="1"/>
  <c r="F99" i="1"/>
  <c r="G99" i="1" s="1"/>
  <c r="F98" i="1"/>
  <c r="G98" i="1" s="1"/>
  <c r="F97" i="1"/>
  <c r="F96" i="1"/>
  <c r="G96" i="1" s="1"/>
  <c r="F95" i="1"/>
  <c r="G95" i="1" s="1"/>
  <c r="F94" i="1"/>
  <c r="G94" i="1" s="1"/>
  <c r="F90" i="1"/>
  <c r="G90" i="1" s="1"/>
  <c r="F89" i="1"/>
  <c r="F75" i="1"/>
  <c r="G97" i="1" s="1"/>
  <c r="F73" i="1"/>
  <c r="G67" i="1"/>
  <c r="G63" i="1"/>
  <c r="F63" i="1"/>
  <c r="G61" i="1"/>
  <c r="G60" i="1"/>
  <c r="G57" i="1"/>
  <c r="G56" i="1"/>
  <c r="G55" i="1"/>
  <c r="G53" i="1"/>
  <c r="G52" i="1"/>
  <c r="G49" i="1"/>
  <c r="G48" i="1"/>
  <c r="G47" i="1"/>
  <c r="G45" i="1"/>
  <c r="G44" i="1"/>
  <c r="G41" i="1"/>
  <c r="G40" i="1"/>
  <c r="G39" i="1"/>
  <c r="G37" i="1"/>
  <c r="G36" i="1"/>
  <c r="G33" i="1"/>
  <c r="G32" i="1"/>
  <c r="G31" i="1"/>
  <c r="G29" i="1"/>
  <c r="G28" i="1"/>
  <c r="G25" i="1"/>
  <c r="G24" i="1"/>
  <c r="G23" i="1"/>
  <c r="G21" i="1"/>
  <c r="G20" i="1"/>
  <c r="G17" i="1"/>
  <c r="G16" i="1"/>
  <c r="G15" i="1"/>
  <c r="G13" i="1"/>
  <c r="G12" i="1"/>
  <c r="G9" i="1"/>
  <c r="G8" i="1"/>
  <c r="G7" i="1"/>
  <c r="F92" i="1" l="1"/>
  <c r="G14" i="1"/>
  <c r="G22" i="1"/>
  <c r="G30" i="1"/>
  <c r="G38" i="1"/>
  <c r="G46" i="1"/>
  <c r="G54" i="1"/>
  <c r="G89" i="1"/>
  <c r="G92" i="1" s="1"/>
  <c r="G71" i="1"/>
  <c r="G10" i="1"/>
  <c r="G18" i="1"/>
  <c r="G26" i="1"/>
  <c r="G34" i="1"/>
  <c r="G42" i="1"/>
  <c r="G50" i="1"/>
  <c r="G58" i="1"/>
  <c r="G11" i="1"/>
  <c r="G19" i="1"/>
  <c r="G27" i="1"/>
  <c r="G35" i="1"/>
  <c r="G43" i="1"/>
  <c r="G51" i="1"/>
  <c r="G59" i="1"/>
  <c r="G73" i="1"/>
</calcChain>
</file>

<file path=xl/sharedStrings.xml><?xml version="1.0" encoding="utf-8"?>
<sst xmlns="http://schemas.openxmlformats.org/spreadsheetml/2006/main" count="233" uniqueCount="166">
  <si>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</si>
  <si>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</si>
  <si>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</si>
  <si>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</si>
  <si>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</si>
  <si>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</si>
  <si>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31-05-2024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</si>
  <si>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</si>
  <si>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</si>
  <si>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</si>
  <si>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</si>
  <si>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</si>
  <si>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</si>
  <si>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</si>
  <si>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IN0020160092</t>
  </si>
  <si>
    <t>6.62% GOI 2051 (28-NOV-2051)  2051.</t>
  </si>
  <si>
    <t>CGS</t>
  </si>
  <si>
    <t>IN0020200245</t>
  </si>
  <si>
    <t>6.22% GOI 2035 (16-Mar-2035)</t>
  </si>
  <si>
    <t>IN0020200153</t>
  </si>
  <si>
    <t>05.77% GOI 03-Aug-2030</t>
  </si>
  <si>
    <t>IN0020190040</t>
  </si>
  <si>
    <t>7.69% GOI 17.06.2043</t>
  </si>
  <si>
    <t>IN0020190024</t>
  </si>
  <si>
    <t>7.62% GS 2039 (15-09-2039)</t>
  </si>
  <si>
    <t>IN0020150077</t>
  </si>
  <si>
    <t>7.72% GOI 26.10.2055.</t>
  </si>
  <si>
    <t>IN0020070044</t>
  </si>
  <si>
    <t>8.32% GS 02.08.2032</t>
  </si>
  <si>
    <t>IN0020040039</t>
  </si>
  <si>
    <t>7.50% GOI 10-Aug-2034</t>
  </si>
  <si>
    <t>IN0020060086</t>
  </si>
  <si>
    <t>8.28% GOI 15.02.2032</t>
  </si>
  <si>
    <t>IN0020160019</t>
  </si>
  <si>
    <t>7.61% GSEC 09.05.2030</t>
  </si>
  <si>
    <t>IN0020150051</t>
  </si>
  <si>
    <t>7.73% GS  MD 19/12/2034</t>
  </si>
  <si>
    <t>IN0020160118</t>
  </si>
  <si>
    <t>6.79% GS 26.12.2029</t>
  </si>
  <si>
    <t>IN0020210020</t>
  </si>
  <si>
    <t>6.64% GOI 16-june-2035</t>
  </si>
  <si>
    <t>IN0020210152</t>
  </si>
  <si>
    <t>06.67 GOI 15 DEC- 2035</t>
  </si>
  <si>
    <t>IN0020210244</t>
  </si>
  <si>
    <t>6.54% GOI 17-Jan-2032</t>
  </si>
  <si>
    <t>IN0020120062</t>
  </si>
  <si>
    <t>8.30% GOI 31-Dec-2042</t>
  </si>
  <si>
    <t>IN0020210202</t>
  </si>
  <si>
    <t>6.95% GOI 16-DEC-2061</t>
  </si>
  <si>
    <t>IN0020210194</t>
  </si>
  <si>
    <t>6.99% GOI 15-DEC-2051</t>
  </si>
  <si>
    <t>IN0020220011</t>
  </si>
  <si>
    <t>7.10 GS 18.04.2029</t>
  </si>
  <si>
    <t>IN0020200054</t>
  </si>
  <si>
    <t>7.16 GS 20.09.2050</t>
  </si>
  <si>
    <t>IN0020190032</t>
  </si>
  <si>
    <t>7.72 GS 15.06.2049</t>
  </si>
  <si>
    <t>IN0020200187</t>
  </si>
  <si>
    <t>6.80 GS 15.12.2060</t>
  </si>
  <si>
    <t>IN000330C059</t>
  </si>
  <si>
    <t>0% Strip GOI 12-03-2030</t>
  </si>
  <si>
    <t>IN0020220102</t>
  </si>
  <si>
    <t>7.41 GS 19.12.2036</t>
  </si>
  <si>
    <t>IN000930C056</t>
  </si>
  <si>
    <t>Strip Gsec 12-09-2030</t>
  </si>
  <si>
    <t>IN000230C028</t>
  </si>
  <si>
    <t>Gsec Strip 22-02-2030</t>
  </si>
  <si>
    <t>IN000929C058</t>
  </si>
  <si>
    <t>Gsec Strip 12-09-2029</t>
  </si>
  <si>
    <t>IN0020230051</t>
  </si>
  <si>
    <t>7.30 GS 19.06.2053</t>
  </si>
  <si>
    <t>IN0020230077</t>
  </si>
  <si>
    <t>7.18 GS 24.07.2037</t>
  </si>
  <si>
    <t>IN0020230044</t>
  </si>
  <si>
    <t>7.25 GS 12.06.2063</t>
  </si>
  <si>
    <t>IN0020230085</t>
  </si>
  <si>
    <t>7.18 GS 14.08.2033</t>
  </si>
  <si>
    <t>IN0020230101</t>
  </si>
  <si>
    <t>7.37 GS 23.10.2028</t>
  </si>
  <si>
    <t>IN0020230127</t>
  </si>
  <si>
    <t>7.46 GS 06.11.2073</t>
  </si>
  <si>
    <t>IN001234C037</t>
  </si>
  <si>
    <t>Gsec Strip 17-12-2034</t>
  </si>
  <si>
    <t>IN001243P014</t>
  </si>
  <si>
    <t>Gsec Strip 23-12-2043</t>
  </si>
  <si>
    <t>IN0020240035</t>
  </si>
  <si>
    <t>7.34 GS 22.04.2064</t>
  </si>
  <si>
    <t>IN0020240019</t>
  </si>
  <si>
    <t>7.10 GS 08.04.2034</t>
  </si>
  <si>
    <t>IN4520180204</t>
  </si>
  <si>
    <t>8.38% Telangana SDL 2049</t>
  </si>
  <si>
    <t>SDL</t>
  </si>
  <si>
    <t>IN2220200264</t>
  </si>
  <si>
    <t>6.63% MAHARASHTRA SDL 14-OCT-2030</t>
  </si>
  <si>
    <t>INE103D08039</t>
  </si>
  <si>
    <t>7.72 BSNL 22-12-2032</t>
  </si>
  <si>
    <t>NCD</t>
  </si>
  <si>
    <t>CRISIL AAA(CE)</t>
  </si>
  <si>
    <t>IN2020180021</t>
  </si>
  <si>
    <t>8.32% Kerala SDL 25-April-2030</t>
  </si>
  <si>
    <t>IN1320230114</t>
  </si>
  <si>
    <t>7.73% BR SDL 08.11.2038</t>
  </si>
  <si>
    <t>IN1920230142</t>
  </si>
  <si>
    <t>7.64 KA SDL 20.12.2039</t>
  </si>
  <si>
    <t>IN2220230220</t>
  </si>
  <si>
    <t>7.49 MH SDL 07.02.2036</t>
  </si>
  <si>
    <t>IN2220230121</t>
  </si>
  <si>
    <t>7.47 MH SDL 13.09.2034</t>
  </si>
  <si>
    <t>IN2220230162</t>
  </si>
  <si>
    <t>7.70 MH SDL 15.11.2034</t>
  </si>
  <si>
    <t>IN2220230246</t>
  </si>
  <si>
    <t>7.47 MH SDL 21.02.2036</t>
  </si>
  <si>
    <t>IN2220230287</t>
  </si>
  <si>
    <t>7.40 MH SDL 06.03.2036</t>
  </si>
  <si>
    <t>IN3320230359</t>
  </si>
  <si>
    <t>7.48 UP SDL 22.03.2044</t>
  </si>
  <si>
    <t>IN1520220279</t>
  </si>
  <si>
    <t>7.71 GJ SDL 08.03.2034</t>
  </si>
  <si>
    <t>IN2220210206</t>
  </si>
  <si>
    <t>7.10 MH SDL 04.08.2036</t>
  </si>
  <si>
    <t>IN0020220144</t>
  </si>
  <si>
    <t>7.29 SGrB 27.01.2033</t>
  </si>
  <si>
    <t>02A</t>
  </si>
  <si>
    <t>NCA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</si>
  <si>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</si>
  <si>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</si>
  <si>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</si>
  <si>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</si>
  <si>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</si>
  <si>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</si>
  <si>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</si>
  <si>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</si>
  <si>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</si>
  <si>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</si>
  <si>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</si>
  <si>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Infrastructure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</si>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</sst>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2"/>
    <xf numFmtId="0" fontId="4" fillId="0" borderId="0" xfId="2" applyFont="1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7" fillId="2" borderId="1" xfId="0" applyFont="1" applyFill="1" applyBorder="1"/>
    <xf numFmtId="9" fontId="1" fillId="0" borderId="0" xfId="1" applyFont="1"/>
    <xf numFmtId="0" fontId="4" fillId="3" borderId="2" xfId="2" applyFont="1" applyFill="1" applyBorder="1"/>
    <xf numFmtId="0" fontId="4" fillId="3" borderId="3" xfId="2" applyFont="1" applyFill="1" applyBorder="1"/>
    <xf numFmtId="164" fontId="4" fillId="3" borderId="3" xfId="3" applyFont="1" applyFill="1" applyBorder="1"/>
    <xf numFmtId="9" fontId="4" fillId="3" borderId="3" xfId="1" applyFont="1" applyFill="1" applyBorder="1"/>
    <xf numFmtId="0" fontId="4" fillId="3" borderId="4" xfId="2" applyFont="1" applyFill="1" applyBorder="1"/>
    <xf numFmtId="0" fontId="5" fillId="0" borderId="0" xfId="2" applyFont="1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0" fontId="1" fillId="0" borderId="5" xfId="2" applyFont="1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5" fillId="0" borderId="0" xfId="2" applyFont="1"/>
    <xf numFmtId="0" fontId="8" fillId="0" borderId="7" xfId="0" applyFont="1" applyBorder="1"/>
    <xf numFmtId="0" fontId="0" fillId="0" borderId="0" xfId="0" applyAlignment="1">
      <alignment horizontal="left"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0" fillId="0" borderId="5" xfId="3" applyNumberFormat="1" applyFont="1" applyFill="1" applyBorder="1" applyAlignment="1">
      <alignment horizontal="right" vertical="top"/>
    </xf>
    <xf numFmtId="9" fontId="1" fillId="0" borderId="5" xfId="1" applyFont="1" applyFill="1" applyBorder="1"/>
    <xf numFmtId="0" fontId="5" fillId="0" borderId="5" xfId="2" applyFont="1" applyBorder="1"/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9" fillId="0" borderId="5" xfId="3" applyNumberFormat="1" applyFont="1" applyFill="1" applyBorder="1" applyAlignment="1">
      <alignment vertical="center" wrapText="1"/>
    </xf>
    <xf numFmtId="0" fontId="8" fillId="0" borderId="8" xfId="0" applyFont="1" applyBorder="1"/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9" fontId="4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0" fontId="2" fillId="0" borderId="0" xfId="2" applyAlignment="1">
      <alignment vertical="top"/>
    </xf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  <xf numFmtId="0" fontId="0" fillId="0" borderId="0" xfId="2" applyFont="1"/>
    <xf numFmtId="10" fontId="1" fillId="0" borderId="0" xfId="1" applyNumberFormat="1" applyFont="1"/>
  </cellXfs>
  <cellStyles count="6">
    <cellStyle name="Comma 2" xfId="3" xr:uid="{9149A799-99F0-44DE-9FFA-13138AEDABC1}"/>
    <cellStyle name="Comma 3" xfId="4" xr:uid="{471EF344-CB36-441B-B391-76A283AEB943}"/>
    <cellStyle name="Normal" xfId="0" builtinId="0"/>
    <cellStyle name="Normal 2" xfId="2" xr:uid="{25208033-C417-42E5-88A6-8EEA2D57BCA8}"/>
    <cellStyle name="Percent" xfId="1" builtinId="5"/>
    <cellStyle name="Percent 2" xfId="5" xr:uid="{025516E6-CB20-4DA1-B203-FE5572F142EA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F19DF2-FDC7-44F3-8C9E-FEB639145117}" name="Table134567685789" displayName="Table134567685789" ref="B6:H62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F5A4B8CE-F792-4F8D-B12A-79AE3731149A}" name="ISIN No." dataDxfId="6"/>
    <tableColumn id="2" xr3:uid="{7AA70892-C1AF-4A91-80B1-9D42CC9A3D0D}" name="Name of the Instrument" dataDxfId="5"/>
    <tableColumn id="3" xr3:uid="{97F0F5F1-954D-49BA-BC4A-6B2931FCBD03}" name="Industry " dataDxfId="4"/>
    <tableColumn id="4" xr3:uid="{89DFC5C8-462C-45F3-8BAD-7EA137DEC23A}" name="Quantity" dataDxfId="3"/>
    <tableColumn id="5" xr3:uid="{C367C0CD-350F-48E6-AC29-F291343C24DD}" name="Market Value" dataDxfId="2"/>
    <tableColumn id="6" xr3:uid="{D68997DA-E520-4931-BA2C-A8FE40EBFCC5}" name="% of Portfolio" dataDxfId="1" dataCellStyle="Percent">
      <calculatedColumnFormula>+F7/$F$75</calculatedColumnFormula>
    </tableColumn>
    <tableColumn id="7" xr3:uid="{4B4B9638-CA0F-4774-92F5-3E001AF76173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4701A-DEC9-4CD3-815B-C32E3BE9825C}">
  <sheetPr>
    <tabColor rgb="FF7030A0"/>
  </sheetPr>
  <dimension ref="A2:H111"/>
  <sheetViews>
    <sheetView showGridLines="0" tabSelected="1" zoomScaleNormal="100" zoomScaleSheetLayoutView="89" workbookViewId="0">
      <selection activeCell="H77" sqref="H77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6" t="s">
        <v>16</v>
      </c>
      <c r="E7" s="17">
        <v>500000</v>
      </c>
      <c r="F7" s="17">
        <v>46891750</v>
      </c>
      <c r="G7" s="18">
        <f t="shared" ref="G7:G61" si="0">+F7/$F$75</f>
        <v>7.8388741667387608E-3</v>
      </c>
      <c r="H7" s="19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7">
        <v>425400</v>
      </c>
      <c r="F8" s="17">
        <v>39838795.079999998</v>
      </c>
      <c r="G8" s="18">
        <f t="shared" si="0"/>
        <v>6.6598346529317251E-3</v>
      </c>
      <c r="H8" s="19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7">
        <v>140000</v>
      </c>
      <c r="F9" s="17">
        <v>13111364</v>
      </c>
      <c r="G9" s="18">
        <f t="shared" si="0"/>
        <v>2.1918212169583901E-3</v>
      </c>
      <c r="H9" s="19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7">
        <v>170000</v>
      </c>
      <c r="F10" s="17">
        <v>18042933</v>
      </c>
      <c r="G10" s="18">
        <f t="shared" si="0"/>
        <v>3.0162295368779857E-3</v>
      </c>
      <c r="H10" s="19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7">
        <v>28300</v>
      </c>
      <c r="F11" s="17">
        <v>2970099.15</v>
      </c>
      <c r="G11" s="18">
        <f t="shared" si="0"/>
        <v>4.9651022833627982E-4</v>
      </c>
      <c r="H11" s="19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7">
        <v>163000</v>
      </c>
      <c r="F12" s="17">
        <v>17465433.699999999</v>
      </c>
      <c r="G12" s="18">
        <f t="shared" si="0"/>
        <v>2.9196892212770597E-3</v>
      </c>
      <c r="H12" s="19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7">
        <v>222000</v>
      </c>
      <c r="F13" s="17">
        <v>23886778.199999999</v>
      </c>
      <c r="G13" s="18">
        <f t="shared" si="0"/>
        <v>3.993142686263545E-3</v>
      </c>
      <c r="H13" s="19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7">
        <v>600000</v>
      </c>
      <c r="F14" s="17">
        <v>61830000</v>
      </c>
      <c r="G14" s="18">
        <f t="shared" si="0"/>
        <v>1.0336095149561651E-2</v>
      </c>
      <c r="H14" s="19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7">
        <v>580500</v>
      </c>
      <c r="F15" s="17">
        <v>62171550</v>
      </c>
      <c r="G15" s="18">
        <f t="shared" si="0"/>
        <v>1.0393191919710977E-2</v>
      </c>
      <c r="H15" s="19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7">
        <v>50000</v>
      </c>
      <c r="F16" s="17">
        <v>5128710</v>
      </c>
      <c r="G16" s="18">
        <f t="shared" si="0"/>
        <v>8.5736429814828297E-4</v>
      </c>
      <c r="H16" s="19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7">
        <v>60600</v>
      </c>
      <c r="F17" s="17">
        <v>6359763.96</v>
      </c>
      <c r="G17" s="18">
        <f t="shared" si="0"/>
        <v>1.0631590719604237E-3</v>
      </c>
      <c r="H17" s="19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7">
        <v>620000</v>
      </c>
      <c r="F18" s="17">
        <v>61256124</v>
      </c>
      <c r="G18" s="18">
        <f t="shared" si="0"/>
        <v>1.0240160539501003E-2</v>
      </c>
      <c r="H18" s="19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7">
        <v>500000</v>
      </c>
      <c r="F19" s="17">
        <v>48274450</v>
      </c>
      <c r="G19" s="18">
        <f t="shared" si="0"/>
        <v>8.0700195454109086E-3</v>
      </c>
      <c r="H19" s="19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7">
        <v>840000</v>
      </c>
      <c r="F20" s="17">
        <v>81328968</v>
      </c>
      <c r="G20" s="18">
        <f t="shared" si="0"/>
        <v>1.3595729446282626E-2</v>
      </c>
      <c r="H20" s="19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7">
        <v>1500000</v>
      </c>
      <c r="F21" s="17">
        <v>145395150</v>
      </c>
      <c r="G21" s="18">
        <f t="shared" si="0"/>
        <v>2.4305646202244683E-2</v>
      </c>
      <c r="H21" s="19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7">
        <v>200000</v>
      </c>
      <c r="F22" s="17">
        <v>22421880</v>
      </c>
      <c r="G22" s="18">
        <f t="shared" si="0"/>
        <v>3.7482562689964967E-3</v>
      </c>
      <c r="H22" s="19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7">
        <v>96400</v>
      </c>
      <c r="F23" s="17">
        <v>9397457.5999999996</v>
      </c>
      <c r="G23" s="18">
        <f t="shared" si="0"/>
        <v>1.5709690428201725E-3</v>
      </c>
      <c r="H23" s="19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7">
        <v>420000</v>
      </c>
      <c r="F24" s="17">
        <v>41308932</v>
      </c>
      <c r="G24" s="18">
        <f t="shared" si="0"/>
        <v>6.9055968248224499E-3</v>
      </c>
      <c r="H24" s="19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7">
        <v>350000</v>
      </c>
      <c r="F25" s="17">
        <v>35061845</v>
      </c>
      <c r="G25" s="18">
        <f t="shared" si="0"/>
        <v>5.8612739129740004E-3</v>
      </c>
      <c r="H25" s="19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7">
        <v>500000</v>
      </c>
      <c r="F26" s="17">
        <v>50074950</v>
      </c>
      <c r="G26" s="18">
        <f t="shared" si="0"/>
        <v>8.3710083747297777E-3</v>
      </c>
      <c r="H26" s="19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7">
        <v>230000</v>
      </c>
      <c r="F27" s="17">
        <v>24585988</v>
      </c>
      <c r="G27" s="18">
        <f t="shared" si="0"/>
        <v>4.1100292950668115E-3</v>
      </c>
      <c r="H27" s="19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7">
        <v>500000</v>
      </c>
      <c r="F28" s="17">
        <v>47705050</v>
      </c>
      <c r="G28" s="18">
        <f t="shared" si="0"/>
        <v>7.9748331863916562E-3</v>
      </c>
      <c r="H28" s="19"/>
    </row>
    <row r="29" spans="1:8" x14ac:dyDescent="0.25">
      <c r="A29" s="13"/>
      <c r="B29" s="14" t="s">
        <v>59</v>
      </c>
      <c r="C29" s="15" t="s">
        <v>60</v>
      </c>
      <c r="D29" s="15" t="s">
        <v>16</v>
      </c>
      <c r="E29" s="17">
        <v>500000</v>
      </c>
      <c r="F29" s="17">
        <v>33498700</v>
      </c>
      <c r="G29" s="18">
        <f t="shared" si="0"/>
        <v>5.5999636193857496E-3</v>
      </c>
      <c r="H29" s="19"/>
    </row>
    <row r="30" spans="1:8" x14ac:dyDescent="0.25">
      <c r="A30" s="13"/>
      <c r="B30" s="14" t="s">
        <v>61</v>
      </c>
      <c r="C30" s="15" t="s">
        <v>62</v>
      </c>
      <c r="D30" s="15" t="s">
        <v>16</v>
      </c>
      <c r="E30" s="17">
        <v>1000000</v>
      </c>
      <c r="F30" s="17">
        <v>102711000</v>
      </c>
      <c r="G30" s="18">
        <f t="shared" si="0"/>
        <v>1.7170154761549844E-2</v>
      </c>
      <c r="H30" s="19"/>
    </row>
    <row r="31" spans="1:8" x14ac:dyDescent="0.25">
      <c r="A31" s="13"/>
      <c r="B31" s="14" t="s">
        <v>63</v>
      </c>
      <c r="C31" s="15" t="s">
        <v>64</v>
      </c>
      <c r="D31" s="15" t="s">
        <v>16</v>
      </c>
      <c r="E31" s="17">
        <v>26000</v>
      </c>
      <c r="F31" s="17">
        <v>1682553.6</v>
      </c>
      <c r="G31" s="18">
        <f t="shared" si="0"/>
        <v>2.8127177913371331E-4</v>
      </c>
      <c r="H31" s="19"/>
    </row>
    <row r="32" spans="1:8" x14ac:dyDescent="0.25">
      <c r="A32" s="13"/>
      <c r="B32" s="14" t="s">
        <v>65</v>
      </c>
      <c r="C32" s="15" t="s">
        <v>66</v>
      </c>
      <c r="D32" s="15" t="s">
        <v>16</v>
      </c>
      <c r="E32" s="17">
        <v>2500000</v>
      </c>
      <c r="F32" s="17">
        <v>168141000</v>
      </c>
      <c r="G32" s="18">
        <f t="shared" si="0"/>
        <v>2.810806040016894E-2</v>
      </c>
      <c r="H32" s="19"/>
    </row>
    <row r="33" spans="1:8" x14ac:dyDescent="0.25">
      <c r="A33" s="13"/>
      <c r="B33" s="14" t="s">
        <v>67</v>
      </c>
      <c r="C33" s="15" t="s">
        <v>68</v>
      </c>
      <c r="D33" s="15" t="s">
        <v>16</v>
      </c>
      <c r="E33" s="17">
        <v>2250000</v>
      </c>
      <c r="F33" s="17">
        <v>156068775</v>
      </c>
      <c r="G33" s="18">
        <f t="shared" si="0"/>
        <v>2.6089951613707401E-2</v>
      </c>
      <c r="H33" s="19"/>
    </row>
    <row r="34" spans="1:8" x14ac:dyDescent="0.25">
      <c r="A34" s="13"/>
      <c r="B34" s="14" t="s">
        <v>69</v>
      </c>
      <c r="C34" s="15" t="s">
        <v>70</v>
      </c>
      <c r="D34" s="15" t="s">
        <v>16</v>
      </c>
      <c r="E34" s="17">
        <v>4260000</v>
      </c>
      <c r="F34" s="17">
        <v>434490606</v>
      </c>
      <c r="G34" s="18">
        <f t="shared" si="0"/>
        <v>7.2633612246590692E-2</v>
      </c>
      <c r="H34" s="19"/>
    </row>
    <row r="35" spans="1:8" x14ac:dyDescent="0.25">
      <c r="A35" s="13"/>
      <c r="B35" s="14" t="s">
        <v>71</v>
      </c>
      <c r="C35" s="15" t="s">
        <v>72</v>
      </c>
      <c r="D35" s="15" t="s">
        <v>16</v>
      </c>
      <c r="E35" s="17">
        <v>4430000</v>
      </c>
      <c r="F35" s="17">
        <v>447059209</v>
      </c>
      <c r="G35" s="18">
        <f t="shared" si="0"/>
        <v>7.4734700334979268E-2</v>
      </c>
      <c r="H35" s="19"/>
    </row>
    <row r="36" spans="1:8" x14ac:dyDescent="0.25">
      <c r="A36" s="13"/>
      <c r="B36" s="14" t="s">
        <v>73</v>
      </c>
      <c r="C36" s="15" t="s">
        <v>74</v>
      </c>
      <c r="D36" s="15" t="s">
        <v>16</v>
      </c>
      <c r="E36" s="17">
        <v>7145000</v>
      </c>
      <c r="F36" s="17">
        <v>722948962.5</v>
      </c>
      <c r="G36" s="18">
        <f t="shared" si="0"/>
        <v>0.12085507463491635</v>
      </c>
      <c r="H36" s="19"/>
    </row>
    <row r="37" spans="1:8" x14ac:dyDescent="0.25">
      <c r="A37" s="13"/>
      <c r="B37" s="14" t="s">
        <v>75</v>
      </c>
      <c r="C37" s="15" t="s">
        <v>76</v>
      </c>
      <c r="D37" s="15" t="s">
        <v>16</v>
      </c>
      <c r="E37" s="17">
        <v>6000000</v>
      </c>
      <c r="F37" s="17">
        <v>605386800</v>
      </c>
      <c r="G37" s="18">
        <f t="shared" si="0"/>
        <v>0.10120225727136745</v>
      </c>
      <c r="H37" s="19"/>
    </row>
    <row r="38" spans="1:8" x14ac:dyDescent="0.25">
      <c r="A38" s="13"/>
      <c r="B38" s="14" t="s">
        <v>77</v>
      </c>
      <c r="C38" s="15" t="s">
        <v>78</v>
      </c>
      <c r="D38" s="15" t="s">
        <v>16</v>
      </c>
      <c r="E38" s="17">
        <v>400000</v>
      </c>
      <c r="F38" s="17">
        <v>40476160</v>
      </c>
      <c r="G38" s="18">
        <f t="shared" si="0"/>
        <v>6.7663826791020754E-3</v>
      </c>
      <c r="H38" s="19"/>
    </row>
    <row r="39" spans="1:8" x14ac:dyDescent="0.25">
      <c r="A39" s="13"/>
      <c r="B39" s="14" t="s">
        <v>79</v>
      </c>
      <c r="C39" s="15" t="s">
        <v>80</v>
      </c>
      <c r="D39" s="15" t="s">
        <v>16</v>
      </c>
      <c r="E39" s="17">
        <v>4460000</v>
      </c>
      <c r="F39" s="17">
        <v>464135252</v>
      </c>
      <c r="G39" s="18">
        <f t="shared" si="0"/>
        <v>7.7589295276367043E-2</v>
      </c>
      <c r="H39" s="19"/>
    </row>
    <row r="40" spans="1:8" x14ac:dyDescent="0.25">
      <c r="A40" s="13"/>
      <c r="B40" s="14" t="s">
        <v>81</v>
      </c>
      <c r="C40" s="15" t="s">
        <v>82</v>
      </c>
      <c r="D40" s="15" t="s">
        <v>16</v>
      </c>
      <c r="E40" s="17">
        <v>1500000</v>
      </c>
      <c r="F40" s="17">
        <v>72293550</v>
      </c>
      <c r="G40" s="18">
        <f t="shared" si="0"/>
        <v>1.2085282411444164E-2</v>
      </c>
      <c r="H40" s="19"/>
    </row>
    <row r="41" spans="1:8" x14ac:dyDescent="0.25">
      <c r="A41" s="13"/>
      <c r="B41" s="14" t="s">
        <v>83</v>
      </c>
      <c r="C41" s="15" t="s">
        <v>84</v>
      </c>
      <c r="D41" s="15" t="s">
        <v>16</v>
      </c>
      <c r="E41" s="17">
        <v>2100000</v>
      </c>
      <c r="F41" s="17">
        <v>53254110</v>
      </c>
      <c r="G41" s="18">
        <f t="shared" si="0"/>
        <v>8.90246721761641E-3</v>
      </c>
      <c r="H41" s="19"/>
    </row>
    <row r="42" spans="1:8" x14ac:dyDescent="0.25">
      <c r="A42" s="13"/>
      <c r="B42" s="14" t="s">
        <v>85</v>
      </c>
      <c r="C42" s="15" t="s">
        <v>86</v>
      </c>
      <c r="D42" s="15" t="s">
        <v>16</v>
      </c>
      <c r="E42" s="17">
        <v>754900</v>
      </c>
      <c r="F42" s="17">
        <v>77283717.890000001</v>
      </c>
      <c r="G42" s="18">
        <f t="shared" si="0"/>
        <v>1.2919486683210739E-2</v>
      </c>
      <c r="H42" s="19"/>
    </row>
    <row r="43" spans="1:8" x14ac:dyDescent="0.25">
      <c r="A43" s="13"/>
      <c r="B43" s="14" t="s">
        <v>87</v>
      </c>
      <c r="C43" s="15" t="s">
        <v>88</v>
      </c>
      <c r="D43" s="15" t="s">
        <v>16</v>
      </c>
      <c r="E43" s="17">
        <v>1650000</v>
      </c>
      <c r="F43" s="17">
        <v>166310100</v>
      </c>
      <c r="G43" s="18">
        <f t="shared" si="0"/>
        <v>2.7801989615609139E-2</v>
      </c>
      <c r="H43" s="19"/>
    </row>
    <row r="44" spans="1:8" x14ac:dyDescent="0.25">
      <c r="A44" s="13"/>
      <c r="B44" s="14" t="s">
        <v>89</v>
      </c>
      <c r="C44" s="15" t="s">
        <v>90</v>
      </c>
      <c r="D44" s="15" t="s">
        <v>91</v>
      </c>
      <c r="E44" s="17">
        <v>60000</v>
      </c>
      <c r="F44" s="17">
        <v>6662184</v>
      </c>
      <c r="G44" s="18">
        <f t="shared" si="0"/>
        <v>1.1137145031196384E-3</v>
      </c>
      <c r="H44" s="19"/>
    </row>
    <row r="45" spans="1:8" x14ac:dyDescent="0.25">
      <c r="A45" s="13"/>
      <c r="B45" s="14" t="s">
        <v>92</v>
      </c>
      <c r="C45" s="15" t="s">
        <v>93</v>
      </c>
      <c r="D45" s="15" t="s">
        <v>91</v>
      </c>
      <c r="E45" s="17">
        <v>190000</v>
      </c>
      <c r="F45" s="17">
        <v>18285543</v>
      </c>
      <c r="G45" s="18">
        <f t="shared" si="0"/>
        <v>3.0567865487530488E-3</v>
      </c>
      <c r="H45" s="19"/>
    </row>
    <row r="46" spans="1:8" x14ac:dyDescent="0.25">
      <c r="A46" s="13"/>
      <c r="B46" s="14" t="s">
        <v>94</v>
      </c>
      <c r="C46" s="15" t="s">
        <v>95</v>
      </c>
      <c r="D46" s="15" t="s">
        <v>96</v>
      </c>
      <c r="E46" s="17">
        <v>100</v>
      </c>
      <c r="F46" s="17">
        <v>101246600</v>
      </c>
      <c r="G46" s="18">
        <f t="shared" si="0"/>
        <v>1.6925351628167697E-2</v>
      </c>
      <c r="H46" s="19" t="s">
        <v>97</v>
      </c>
    </row>
    <row r="47" spans="1:8" x14ac:dyDescent="0.25">
      <c r="A47" s="13"/>
      <c r="B47" s="14" t="s">
        <v>98</v>
      </c>
      <c r="C47" s="15" t="s">
        <v>99</v>
      </c>
      <c r="D47" s="15" t="s">
        <v>91</v>
      </c>
      <c r="E47" s="17">
        <v>130000</v>
      </c>
      <c r="F47" s="17">
        <v>13578682</v>
      </c>
      <c r="G47" s="18">
        <f t="shared" si="0"/>
        <v>2.2699425708820977E-3</v>
      </c>
      <c r="H47" s="19"/>
    </row>
    <row r="48" spans="1:8" x14ac:dyDescent="0.25">
      <c r="A48" s="13"/>
      <c r="B48" s="14" t="s">
        <v>100</v>
      </c>
      <c r="C48" s="15" t="s">
        <v>101</v>
      </c>
      <c r="D48" s="15" t="s">
        <v>91</v>
      </c>
      <c r="E48" s="17">
        <v>1000000</v>
      </c>
      <c r="F48" s="17">
        <v>103108900</v>
      </c>
      <c r="G48" s="18">
        <f t="shared" si="0"/>
        <v>1.7236671537548719E-2</v>
      </c>
      <c r="H48" s="19"/>
    </row>
    <row r="49" spans="1:8" x14ac:dyDescent="0.25">
      <c r="A49" s="13"/>
      <c r="B49" s="14" t="s">
        <v>102</v>
      </c>
      <c r="C49" s="15" t="s">
        <v>103</v>
      </c>
      <c r="D49" s="15" t="s">
        <v>91</v>
      </c>
      <c r="E49" s="17">
        <v>450000</v>
      </c>
      <c r="F49" s="17">
        <v>45992700</v>
      </c>
      <c r="G49" s="18">
        <f t="shared" si="0"/>
        <v>7.6885803555756778E-3</v>
      </c>
      <c r="H49" s="19"/>
    </row>
    <row r="50" spans="1:8" x14ac:dyDescent="0.25">
      <c r="A50" s="13"/>
      <c r="B50" s="14" t="s">
        <v>104</v>
      </c>
      <c r="C50" s="15" t="s">
        <v>105</v>
      </c>
      <c r="D50" s="15" t="s">
        <v>91</v>
      </c>
      <c r="E50" s="17">
        <v>1000000</v>
      </c>
      <c r="F50" s="17">
        <v>100991300</v>
      </c>
      <c r="G50" s="18">
        <f t="shared" si="0"/>
        <v>1.6882673234318708E-2</v>
      </c>
      <c r="H50" s="19"/>
    </row>
    <row r="51" spans="1:8" x14ac:dyDescent="0.25">
      <c r="A51" s="13"/>
      <c r="B51" s="14" t="s">
        <v>106</v>
      </c>
      <c r="C51" s="15" t="s">
        <v>107</v>
      </c>
      <c r="D51" s="15" t="s">
        <v>91</v>
      </c>
      <c r="E51" s="17">
        <v>400000</v>
      </c>
      <c r="F51" s="17">
        <v>40225520</v>
      </c>
      <c r="G51" s="18">
        <f t="shared" si="0"/>
        <v>6.7244832954972533E-3</v>
      </c>
      <c r="H51" s="19"/>
    </row>
    <row r="52" spans="1:8" x14ac:dyDescent="0.25">
      <c r="A52" s="13"/>
      <c r="B52" s="14" t="s">
        <v>108</v>
      </c>
      <c r="C52" s="15" t="s">
        <v>109</v>
      </c>
      <c r="D52" s="15" t="s">
        <v>91</v>
      </c>
      <c r="E52" s="17">
        <v>3900000</v>
      </c>
      <c r="F52" s="17">
        <v>398717280</v>
      </c>
      <c r="G52" s="18">
        <f t="shared" si="0"/>
        <v>6.6653400353459721E-2</v>
      </c>
      <c r="H52" s="19"/>
    </row>
    <row r="53" spans="1:8" x14ac:dyDescent="0.25">
      <c r="A53" s="13"/>
      <c r="B53" s="14" t="s">
        <v>110</v>
      </c>
      <c r="C53" s="15" t="s">
        <v>111</v>
      </c>
      <c r="D53" s="15" t="s">
        <v>91</v>
      </c>
      <c r="E53" s="17">
        <v>475000</v>
      </c>
      <c r="F53" s="17">
        <v>47897670</v>
      </c>
      <c r="G53" s="18">
        <f t="shared" si="0"/>
        <v>8.0070333909478351E-3</v>
      </c>
      <c r="H53" s="19"/>
    </row>
    <row r="54" spans="1:8" x14ac:dyDescent="0.25">
      <c r="A54" s="13"/>
      <c r="B54" s="14" t="s">
        <v>112</v>
      </c>
      <c r="C54" s="15" t="s">
        <v>113</v>
      </c>
      <c r="D54" s="15" t="s">
        <v>91</v>
      </c>
      <c r="E54" s="17">
        <v>1000000</v>
      </c>
      <c r="F54" s="17">
        <v>100310800</v>
      </c>
      <c r="G54" s="18">
        <f t="shared" si="0"/>
        <v>1.676891433492882E-2</v>
      </c>
      <c r="H54" s="19"/>
    </row>
    <row r="55" spans="1:8" x14ac:dyDescent="0.25">
      <c r="A55" s="20"/>
      <c r="B55" s="14" t="s">
        <v>114</v>
      </c>
      <c r="C55" s="15" t="s">
        <v>115</v>
      </c>
      <c r="D55" s="15" t="s">
        <v>91</v>
      </c>
      <c r="E55" s="17">
        <v>455100</v>
      </c>
      <c r="F55" s="17">
        <v>46016071.200000003</v>
      </c>
      <c r="G55" s="18">
        <f t="shared" si="0"/>
        <v>7.6924873092706391E-3</v>
      </c>
      <c r="H55" s="19"/>
    </row>
    <row r="56" spans="1:8" x14ac:dyDescent="0.25">
      <c r="A56" s="20"/>
      <c r="B56" s="14" t="s">
        <v>116</v>
      </c>
      <c r="C56" s="15" t="s">
        <v>117</v>
      </c>
      <c r="D56" s="15" t="s">
        <v>91</v>
      </c>
      <c r="E56" s="17">
        <v>500000</v>
      </c>
      <c r="F56" s="17">
        <v>51108850</v>
      </c>
      <c r="G56" s="18">
        <f t="shared" si="0"/>
        <v>8.5438450037954722E-3</v>
      </c>
      <c r="H56" s="19"/>
    </row>
    <row r="57" spans="1:8" x14ac:dyDescent="0.25">
      <c r="A57" s="20"/>
      <c r="B57" s="14" t="s">
        <v>118</v>
      </c>
      <c r="C57" s="15" t="s">
        <v>119</v>
      </c>
      <c r="D57" s="15" t="s">
        <v>91</v>
      </c>
      <c r="E57" s="17">
        <v>1000000</v>
      </c>
      <c r="F57" s="17">
        <v>97918900</v>
      </c>
      <c r="G57" s="18">
        <f t="shared" si="0"/>
        <v>1.6369061415824233E-2</v>
      </c>
      <c r="H57" s="19"/>
    </row>
    <row r="58" spans="1:8" x14ac:dyDescent="0.25">
      <c r="A58" s="20"/>
      <c r="B58" s="14" t="s">
        <v>120</v>
      </c>
      <c r="C58" s="15" t="s">
        <v>121</v>
      </c>
      <c r="D58" s="15" t="s">
        <v>16</v>
      </c>
      <c r="E58" s="17">
        <v>1500000</v>
      </c>
      <c r="F58" s="17">
        <v>152362500</v>
      </c>
      <c r="G58" s="18">
        <f t="shared" si="0"/>
        <v>2.547037517750424E-2</v>
      </c>
      <c r="H58" s="19"/>
    </row>
    <row r="59" spans="1:8" hidden="1" x14ac:dyDescent="0.25">
      <c r="A59" s="21" t="s">
        <v>122</v>
      </c>
      <c r="B59" s="22"/>
      <c r="C59" s="15"/>
      <c r="D59" s="15"/>
      <c r="E59" s="17"/>
      <c r="F59" s="17"/>
      <c r="G59" s="18">
        <f t="shared" si="0"/>
        <v>0</v>
      </c>
      <c r="H59" s="19" t="e">
        <v>#N/A</v>
      </c>
    </row>
    <row r="60" spans="1:8" hidden="1" x14ac:dyDescent="0.25">
      <c r="A60" s="20"/>
      <c r="B60" s="22"/>
      <c r="C60" s="15"/>
      <c r="D60" s="15"/>
      <c r="E60" s="17"/>
      <c r="F60" s="17"/>
      <c r="G60" s="18">
        <f t="shared" si="0"/>
        <v>0</v>
      </c>
      <c r="H60" s="19" t="e">
        <v>#N/A</v>
      </c>
    </row>
    <row r="61" spans="1:8" hidden="1" x14ac:dyDescent="0.25">
      <c r="A61" s="20"/>
      <c r="B61" s="22"/>
      <c r="C61" s="15"/>
      <c r="D61" s="15"/>
      <c r="E61" s="17"/>
      <c r="F61" s="17"/>
      <c r="G61" s="18">
        <f t="shared" si="0"/>
        <v>0</v>
      </c>
      <c r="H61" s="19" t="e">
        <v>#N/A</v>
      </c>
    </row>
    <row r="62" spans="1:8" hidden="1" x14ac:dyDescent="0.25">
      <c r="A62" s="20"/>
      <c r="B62" s="14"/>
      <c r="C62" s="23"/>
      <c r="D62" s="23"/>
      <c r="E62" s="24"/>
      <c r="F62" s="25"/>
      <c r="G62" s="26"/>
      <c r="H62" s="19" t="e">
        <v>#N/A</v>
      </c>
    </row>
    <row r="63" spans="1:8" x14ac:dyDescent="0.25">
      <c r="A63" s="27" t="s">
        <v>123</v>
      </c>
      <c r="B63" s="23"/>
      <c r="C63" s="23" t="s">
        <v>124</v>
      </c>
      <c r="D63" s="23"/>
      <c r="E63" s="28"/>
      <c r="F63" s="29">
        <f>SUM(F7:F62)</f>
        <v>5734671967.8800001</v>
      </c>
      <c r="G63" s="30">
        <f>+F63/$F$75</f>
        <v>0.9586627059927485</v>
      </c>
      <c r="H63" s="31"/>
    </row>
    <row r="64" spans="1:8" x14ac:dyDescent="0.25">
      <c r="A64" s="20"/>
    </row>
    <row r="65" spans="1:7" x14ac:dyDescent="0.25">
      <c r="A65" s="20"/>
      <c r="B65" s="32"/>
      <c r="C65" s="32" t="s">
        <v>125</v>
      </c>
      <c r="D65" s="32"/>
      <c r="E65" s="32"/>
      <c r="F65" s="32" t="s">
        <v>11</v>
      </c>
      <c r="G65" s="33" t="s">
        <v>12</v>
      </c>
    </row>
    <row r="66" spans="1:7" x14ac:dyDescent="0.25">
      <c r="A66" s="20"/>
      <c r="B66" s="27"/>
      <c r="C66" s="23" t="s">
        <v>126</v>
      </c>
      <c r="D66" s="15"/>
      <c r="E66" s="34"/>
      <c r="F66" s="35" t="s">
        <v>127</v>
      </c>
      <c r="G66" s="36">
        <v>0</v>
      </c>
    </row>
    <row r="67" spans="1:7" x14ac:dyDescent="0.25">
      <c r="A67" s="20"/>
      <c r="B67" s="27" t="s">
        <v>128</v>
      </c>
      <c r="C67" s="23" t="s">
        <v>129</v>
      </c>
      <c r="D67" s="23"/>
      <c r="E67" s="28"/>
      <c r="F67" s="17">
        <v>139573021.09</v>
      </c>
      <c r="G67" s="36">
        <f>+F67/$F$75</f>
        <v>2.333236335594396E-2</v>
      </c>
    </row>
    <row r="68" spans="1:7" x14ac:dyDescent="0.25">
      <c r="A68" s="20"/>
      <c r="B68" s="27"/>
      <c r="C68" s="23" t="s">
        <v>130</v>
      </c>
      <c r="D68" s="15"/>
      <c r="E68" s="34"/>
      <c r="F68" s="28" t="s">
        <v>127</v>
      </c>
      <c r="G68" s="36">
        <v>0</v>
      </c>
    </row>
    <row r="69" spans="1:7" x14ac:dyDescent="0.25">
      <c r="A69" s="20"/>
      <c r="B69" s="27"/>
      <c r="C69" s="23" t="s">
        <v>131</v>
      </c>
      <c r="D69" s="15"/>
      <c r="E69" s="34"/>
      <c r="F69" s="28" t="s">
        <v>127</v>
      </c>
      <c r="G69" s="36">
        <v>0</v>
      </c>
    </row>
    <row r="70" spans="1:7" x14ac:dyDescent="0.25">
      <c r="A70" s="20"/>
      <c r="B70" s="27"/>
      <c r="C70" s="23" t="s">
        <v>132</v>
      </c>
      <c r="D70" s="15"/>
      <c r="E70" s="34"/>
      <c r="F70" s="28" t="s">
        <v>127</v>
      </c>
      <c r="G70" s="36">
        <v>0</v>
      </c>
    </row>
    <row r="71" spans="1:7" x14ac:dyDescent="0.25">
      <c r="A71" s="20"/>
      <c r="B71" s="15" t="s">
        <v>123</v>
      </c>
      <c r="C71" s="15" t="s">
        <v>133</v>
      </c>
      <c r="D71" s="15"/>
      <c r="E71" s="34"/>
      <c r="F71" s="17">
        <v>107704587.28</v>
      </c>
      <c r="G71" s="36">
        <f>+F71/$F$75</f>
        <v>1.8004930651307576E-2</v>
      </c>
    </row>
    <row r="72" spans="1:7" x14ac:dyDescent="0.25">
      <c r="A72" s="20"/>
      <c r="B72" s="27"/>
      <c r="C72" s="15"/>
      <c r="D72" s="15"/>
      <c r="E72" s="34"/>
      <c r="F72" s="35"/>
      <c r="G72" s="36"/>
    </row>
    <row r="73" spans="1:7" x14ac:dyDescent="0.25">
      <c r="A73" s="20"/>
      <c r="B73" s="27"/>
      <c r="C73" s="15" t="s">
        <v>134</v>
      </c>
      <c r="D73" s="15"/>
      <c r="E73" s="34"/>
      <c r="F73" s="37">
        <f>SUM(F66:F72)</f>
        <v>247277608.37</v>
      </c>
      <c r="G73" s="36">
        <f>+F73/$F$75</f>
        <v>4.1337294007251536E-2</v>
      </c>
    </row>
    <row r="74" spans="1:7" x14ac:dyDescent="0.25">
      <c r="A74" s="38" t="s">
        <v>135</v>
      </c>
      <c r="B74" s="27"/>
      <c r="C74" s="15"/>
      <c r="D74" s="15"/>
      <c r="E74" s="34"/>
      <c r="F74" s="37"/>
      <c r="G74" s="36"/>
    </row>
    <row r="75" spans="1:7" x14ac:dyDescent="0.25">
      <c r="A75" s="20"/>
      <c r="B75" s="39"/>
      <c r="C75" s="40" t="s">
        <v>136</v>
      </c>
      <c r="D75" s="41"/>
      <c r="E75" s="42"/>
      <c r="F75" s="42">
        <f>+F73+F63</f>
        <v>5981949576.25</v>
      </c>
      <c r="G75" s="43">
        <v>1</v>
      </c>
    </row>
    <row r="76" spans="1:7" x14ac:dyDescent="0.25">
      <c r="A76" s="20"/>
      <c r="F76" s="44"/>
    </row>
    <row r="77" spans="1:7" x14ac:dyDescent="0.25">
      <c r="A77" s="20"/>
      <c r="C77" s="23" t="s">
        <v>137</v>
      </c>
      <c r="D77" s="45">
        <v>19.7</v>
      </c>
      <c r="F77" s="4">
        <v>0</v>
      </c>
    </row>
    <row r="78" spans="1:7" x14ac:dyDescent="0.25">
      <c r="A78" s="20"/>
      <c r="C78" s="23" t="s">
        <v>138</v>
      </c>
      <c r="D78" s="45">
        <v>8.9</v>
      </c>
    </row>
    <row r="79" spans="1:7" x14ac:dyDescent="0.25">
      <c r="A79" s="20"/>
      <c r="C79" s="23" t="s">
        <v>139</v>
      </c>
      <c r="D79" s="45">
        <v>7.29</v>
      </c>
    </row>
    <row r="80" spans="1:7" x14ac:dyDescent="0.25">
      <c r="A80" s="20"/>
      <c r="C80" s="23" t="s">
        <v>140</v>
      </c>
      <c r="D80" s="46">
        <v>16.869700000000002</v>
      </c>
    </row>
    <row r="81" spans="1:8" x14ac:dyDescent="0.25">
      <c r="A81" s="20" t="s">
        <v>16</v>
      </c>
      <c r="C81" s="23" t="s">
        <v>141</v>
      </c>
      <c r="D81" s="46">
        <v>17.187100000000001</v>
      </c>
    </row>
    <row r="82" spans="1:8" x14ac:dyDescent="0.25">
      <c r="A82" s="27" t="s">
        <v>91</v>
      </c>
      <c r="C82" s="23" t="s">
        <v>142</v>
      </c>
      <c r="D82" s="47"/>
    </row>
    <row r="83" spans="1:8" x14ac:dyDescent="0.25">
      <c r="A83" s="20"/>
      <c r="C83" s="23" t="s">
        <v>143</v>
      </c>
      <c r="D83" s="48">
        <v>0</v>
      </c>
    </row>
    <row r="84" spans="1:8" x14ac:dyDescent="0.25">
      <c r="A84" s="20"/>
      <c r="C84" s="23" t="s">
        <v>144</v>
      </c>
      <c r="D84" s="48">
        <v>0</v>
      </c>
      <c r="F84" s="44"/>
      <c r="G84" s="49"/>
    </row>
    <row r="85" spans="1:8" x14ac:dyDescent="0.25">
      <c r="A85" s="20"/>
      <c r="B85" s="50"/>
      <c r="C85" s="51"/>
    </row>
    <row r="86" spans="1:8" x14ac:dyDescent="0.25">
      <c r="A86" s="20"/>
      <c r="F86" s="4"/>
    </row>
    <row r="87" spans="1:8" x14ac:dyDescent="0.25">
      <c r="A87" s="20"/>
      <c r="C87" s="32" t="s">
        <v>145</v>
      </c>
      <c r="D87" s="32"/>
      <c r="E87" s="32"/>
      <c r="F87" s="32"/>
      <c r="G87" s="33"/>
    </row>
    <row r="88" spans="1:8" x14ac:dyDescent="0.25">
      <c r="A88" s="20"/>
      <c r="C88" s="32" t="s">
        <v>146</v>
      </c>
      <c r="D88" s="32"/>
      <c r="E88" s="32"/>
      <c r="F88" s="32" t="s">
        <v>11</v>
      </c>
      <c r="G88" s="33" t="s">
        <v>12</v>
      </c>
    </row>
    <row r="89" spans="1:8" x14ac:dyDescent="0.25">
      <c r="A89" s="20"/>
      <c r="C89" s="23" t="s">
        <v>147</v>
      </c>
      <c r="D89" s="15"/>
      <c r="E89" s="34"/>
      <c r="F89" s="52">
        <f>SUMIF(Table134567685789[[Industry ]],A81,Table134567685789[Market Value])</f>
        <v>4562610967.6800003</v>
      </c>
      <c r="G89" s="53">
        <f>+F89/$F$75</f>
        <v>0.76272976051065899</v>
      </c>
    </row>
    <row r="90" spans="1:8" x14ac:dyDescent="0.25">
      <c r="A90" s="20"/>
      <c r="C90" s="15" t="s">
        <v>148</v>
      </c>
      <c r="D90" s="15"/>
      <c r="E90" s="34"/>
      <c r="F90" s="52">
        <f>SUMIF(Table134567685789[[Industry ]],A82,Table134567685789[Market Value])</f>
        <v>1070814400.2</v>
      </c>
      <c r="G90" s="53">
        <f>+F90/$F$75</f>
        <v>0.17900759385392187</v>
      </c>
    </row>
    <row r="91" spans="1:8" x14ac:dyDescent="0.25">
      <c r="A91" s="20"/>
      <c r="C91" s="15" t="s">
        <v>149</v>
      </c>
      <c r="D91" s="15"/>
      <c r="E91" s="34"/>
      <c r="F91" s="52">
        <f>SUMIF($E$103:$E$110,C91,H103:H110)</f>
        <v>101246600</v>
      </c>
      <c r="G91" s="53">
        <f>+F91/$F$75</f>
        <v>1.6925351628167697E-2</v>
      </c>
    </row>
    <row r="92" spans="1:8" x14ac:dyDescent="0.25">
      <c r="A92" s="20"/>
      <c r="C92" s="16" t="s">
        <v>150</v>
      </c>
      <c r="D92" s="15"/>
      <c r="E92" s="34"/>
      <c r="F92" s="52">
        <f>SUM(F89:F91)</f>
        <v>5734671967.8800001</v>
      </c>
      <c r="G92" s="54">
        <f>SUM(G89:G91)</f>
        <v>0.9586627059927485</v>
      </c>
    </row>
    <row r="93" spans="1:8" x14ac:dyDescent="0.25">
      <c r="A93" s="20"/>
      <c r="E93" s="1"/>
      <c r="G93" s="1"/>
    </row>
    <row r="94" spans="1:8" x14ac:dyDescent="0.25">
      <c r="A94" s="20"/>
      <c r="C94" s="15" t="s">
        <v>151</v>
      </c>
      <c r="D94" s="15"/>
      <c r="E94" s="34"/>
      <c r="F94" s="52">
        <f t="shared" ref="F94:F100" si="1">SUMIF($E$103:$E$110,C94,H106:H113)</f>
        <v>0</v>
      </c>
      <c r="G94" s="53">
        <f t="shared" ref="G94:G100" si="2">+F94/$F$75</f>
        <v>0</v>
      </c>
      <c r="H94" s="15"/>
    </row>
    <row r="95" spans="1:8" x14ac:dyDescent="0.25">
      <c r="A95" s="20"/>
      <c r="C95" s="15" t="s">
        <v>152</v>
      </c>
      <c r="D95" s="15"/>
      <c r="E95" s="34"/>
      <c r="F95" s="52">
        <f t="shared" si="1"/>
        <v>0</v>
      </c>
      <c r="G95" s="53">
        <f t="shared" si="2"/>
        <v>0</v>
      </c>
      <c r="H95" s="15"/>
    </row>
    <row r="96" spans="1:8" x14ac:dyDescent="0.25">
      <c r="A96" s="20"/>
      <c r="C96" s="15" t="s">
        <v>153</v>
      </c>
      <c r="D96" s="15"/>
      <c r="E96" s="34"/>
      <c r="F96" s="52">
        <f t="shared" si="1"/>
        <v>0</v>
      </c>
      <c r="G96" s="53">
        <f t="shared" si="2"/>
        <v>0</v>
      </c>
      <c r="H96" s="15"/>
    </row>
    <row r="97" spans="1:8" x14ac:dyDescent="0.25">
      <c r="A97" s="20"/>
      <c r="C97" s="15" t="s">
        <v>154</v>
      </c>
      <c r="D97" s="15"/>
      <c r="E97" s="34"/>
      <c r="F97" s="52">
        <f t="shared" si="1"/>
        <v>0</v>
      </c>
      <c r="G97" s="53">
        <f t="shared" si="2"/>
        <v>0</v>
      </c>
      <c r="H97" s="15"/>
    </row>
    <row r="98" spans="1:8" x14ac:dyDescent="0.25">
      <c r="A98" s="20"/>
      <c r="C98" s="15" t="s">
        <v>155</v>
      </c>
      <c r="D98" s="15"/>
      <c r="E98" s="34"/>
      <c r="F98" s="52">
        <f>SUMIF($E$103:$E$110,C98,H110:H117)</f>
        <v>0</v>
      </c>
      <c r="G98" s="53">
        <f t="shared" si="2"/>
        <v>0</v>
      </c>
      <c r="H98" s="15"/>
    </row>
    <row r="99" spans="1:8" x14ac:dyDescent="0.25">
      <c r="A99" s="20"/>
      <c r="C99" s="15" t="s">
        <v>156</v>
      </c>
      <c r="D99" s="15"/>
      <c r="E99" s="34"/>
      <c r="F99" s="52">
        <f t="shared" si="1"/>
        <v>0</v>
      </c>
      <c r="G99" s="53">
        <f t="shared" si="2"/>
        <v>0</v>
      </c>
      <c r="H99" s="15"/>
    </row>
    <row r="100" spans="1:8" x14ac:dyDescent="0.25">
      <c r="A100" s="20"/>
      <c r="C100" s="15" t="s">
        <v>157</v>
      </c>
      <c r="D100" s="15"/>
      <c r="E100" s="34"/>
      <c r="F100" s="52">
        <f t="shared" si="1"/>
        <v>0</v>
      </c>
      <c r="G100" s="53">
        <f t="shared" si="2"/>
        <v>0</v>
      </c>
      <c r="H100" s="15"/>
    </row>
    <row r="101" spans="1:8" x14ac:dyDescent="0.25">
      <c r="A101" s="20"/>
    </row>
    <row r="102" spans="1:8" x14ac:dyDescent="0.25">
      <c r="A102" s="20"/>
    </row>
    <row r="103" spans="1:8" x14ac:dyDescent="0.25">
      <c r="A103" s="20"/>
      <c r="E103" s="15" t="s">
        <v>149</v>
      </c>
      <c r="F103" s="15" t="s">
        <v>158</v>
      </c>
      <c r="G103" s="7">
        <f>SUMIF($H$7:$H$54,F103,$E$7:$E$54)</f>
        <v>0</v>
      </c>
      <c r="H103" s="55">
        <f t="shared" ref="H103:H110" si="3">SUMIF($H$7:$H$62,F103,$F$7:$F$62)</f>
        <v>0</v>
      </c>
    </row>
    <row r="104" spans="1:8" x14ac:dyDescent="0.25">
      <c r="A104" s="20"/>
      <c r="E104" s="15" t="s">
        <v>149</v>
      </c>
      <c r="F104" s="15" t="s">
        <v>159</v>
      </c>
      <c r="G104" s="7">
        <f>SUMIF($H$7:$H$54,F104,$E$7:$E$54)</f>
        <v>0</v>
      </c>
      <c r="H104" s="55">
        <f t="shared" si="3"/>
        <v>0</v>
      </c>
    </row>
    <row r="105" spans="1:8" x14ac:dyDescent="0.25">
      <c r="A105" s="20"/>
      <c r="E105" s="15" t="s">
        <v>149</v>
      </c>
      <c r="F105" s="16" t="s">
        <v>97</v>
      </c>
      <c r="G105" s="7">
        <f>H105/$F$75</f>
        <v>1.6925351628167697E-2</v>
      </c>
      <c r="H105" s="55">
        <f t="shared" si="3"/>
        <v>101246600</v>
      </c>
    </row>
    <row r="106" spans="1:8" x14ac:dyDescent="0.25">
      <c r="A106" s="20"/>
      <c r="E106" s="15" t="s">
        <v>160</v>
      </c>
      <c r="F106" s="15" t="s">
        <v>161</v>
      </c>
      <c r="G106" s="7">
        <f>SUMIF($H$7:$H$54,F106,$E$7:$E$54)</f>
        <v>0</v>
      </c>
      <c r="H106" s="55">
        <f t="shared" si="3"/>
        <v>0</v>
      </c>
    </row>
    <row r="107" spans="1:8" x14ac:dyDescent="0.25">
      <c r="A107" s="20"/>
      <c r="E107" s="15" t="s">
        <v>151</v>
      </c>
      <c r="F107" s="15" t="s">
        <v>162</v>
      </c>
      <c r="G107" s="7">
        <f>SUMIF($H$7:$H$54,F107,$E$7:$E$54)</f>
        <v>0</v>
      </c>
      <c r="H107" s="55">
        <f t="shared" si="3"/>
        <v>0</v>
      </c>
    </row>
    <row r="108" spans="1:8" x14ac:dyDescent="0.25">
      <c r="A108" s="20"/>
      <c r="E108" s="15" t="s">
        <v>149</v>
      </c>
      <c r="F108" s="15" t="s">
        <v>163</v>
      </c>
      <c r="G108" s="7">
        <f>SUMIF($H$7:$H$54,F108,$E$7:$E$54)</f>
        <v>0</v>
      </c>
      <c r="H108" s="55">
        <f t="shared" si="3"/>
        <v>0</v>
      </c>
    </row>
    <row r="109" spans="1:8" x14ac:dyDescent="0.25">
      <c r="A109" s="20"/>
      <c r="E109" s="15" t="s">
        <v>151</v>
      </c>
      <c r="F109" s="15" t="s">
        <v>164</v>
      </c>
      <c r="G109" s="7">
        <f>SUMIF($H$7:$H$54,F109,$E$7:$E$54)</f>
        <v>0</v>
      </c>
      <c r="H109" s="55">
        <f t="shared" si="3"/>
        <v>0</v>
      </c>
    </row>
    <row r="110" spans="1:8" x14ac:dyDescent="0.25">
      <c r="A110" s="20"/>
      <c r="E110" s="15" t="s">
        <v>149</v>
      </c>
      <c r="F110" s="15" t="s">
        <v>165</v>
      </c>
      <c r="G110" s="7">
        <f>SUMIF($H$7:$H$54,F110,$E$7:$E$54)</f>
        <v>0</v>
      </c>
      <c r="H110" s="55">
        <f t="shared" si="3"/>
        <v>0</v>
      </c>
    </row>
    <row r="111" spans="1:8" x14ac:dyDescent="0.25">
      <c r="G111" s="56">
        <f>SUM(G101:G110)</f>
        <v>1.6925351628167697E-2</v>
      </c>
      <c r="H111" s="1">
        <f>SUM(H101:H110)</f>
        <v>101246600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2024-06-06T07:43:52Z</dcterms:created>
  <dcterms:modified xsi:type="dcterms:W3CDTF">2024-06-06T07:44:02Z</dcterms:modified>
</cp:coreProperties>
</file>