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F199A014-0229-43EC-9CB2-C8FC228D1808}" xr6:coauthVersionLast="47" xr6:coauthVersionMax="47" xr10:uidLastSave="{00000000-0000-0000-0000-000000000000}"/>
  <bookViews>
    <workbookView xWindow="-120" yWindow="-120" windowWidth="20730" windowHeight="11040" xr2:uid="{922E3590-9899-4A9B-93C9-00A484A27E5A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Port_C1!$C$6:$H$114</definedName>
    <definedName name="IN" localSheetId="0">#REF!</definedName>
    <definedName name="IN">#REF!</definedName>
    <definedName name="_xlnm.Print_Area" localSheetId="0">Port_C1!$B$2:$H$153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4" i="1" l="1"/>
  <c r="G164" i="1" s="1"/>
  <c r="H163" i="1"/>
  <c r="G163" i="1" s="1"/>
  <c r="H162" i="1"/>
  <c r="H161" i="1"/>
  <c r="H160" i="1"/>
  <c r="F145" i="1" s="1"/>
  <c r="G145" i="1" s="1"/>
  <c r="H159" i="1"/>
  <c r="H158" i="1"/>
  <c r="H157" i="1"/>
  <c r="H156" i="1"/>
  <c r="G156" i="1" s="1"/>
  <c r="H155" i="1"/>
  <c r="H165" i="1" s="1"/>
  <c r="F152" i="1"/>
  <c r="F151" i="1"/>
  <c r="F150" i="1"/>
  <c r="F149" i="1"/>
  <c r="F148" i="1"/>
  <c r="F147" i="1"/>
  <c r="F146" i="1"/>
  <c r="G146" i="1" s="1"/>
  <c r="F144" i="1"/>
  <c r="G144" i="1" s="1"/>
  <c r="F143" i="1"/>
  <c r="F142" i="1"/>
  <c r="F141" i="1"/>
  <c r="F125" i="1"/>
  <c r="F115" i="1"/>
  <c r="F127" i="1" s="1"/>
  <c r="L13" i="1"/>
  <c r="L12" i="1"/>
  <c r="L11" i="1"/>
  <c r="L10" i="1"/>
  <c r="L9" i="1"/>
  <c r="L8" i="1"/>
  <c r="L7" i="1"/>
  <c r="L14" i="1" s="1"/>
  <c r="G147" i="1" l="1"/>
  <c r="G149" i="1"/>
  <c r="G159" i="1"/>
  <c r="G157" i="1"/>
  <c r="G148" i="1"/>
  <c r="G151" i="1"/>
  <c r="G161" i="1"/>
  <c r="H166" i="1"/>
  <c r="H153" i="1"/>
  <c r="G102" i="1"/>
  <c r="G94" i="1"/>
  <c r="G86" i="1"/>
  <c r="G78" i="1"/>
  <c r="G70" i="1"/>
  <c r="G62" i="1"/>
  <c r="G54" i="1"/>
  <c r="G46" i="1"/>
  <c r="G38" i="1"/>
  <c r="G30" i="1"/>
  <c r="G22" i="1"/>
  <c r="G109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125" i="1"/>
  <c r="G99" i="1"/>
  <c r="G91" i="1"/>
  <c r="G75" i="1"/>
  <c r="G59" i="1"/>
  <c r="G43" i="1"/>
  <c r="G27" i="1"/>
  <c r="G13" i="1"/>
  <c r="G55" i="1"/>
  <c r="G11" i="1"/>
  <c r="G108" i="1"/>
  <c r="G100" i="1"/>
  <c r="G92" i="1"/>
  <c r="G84" i="1"/>
  <c r="G76" i="1"/>
  <c r="G68" i="1"/>
  <c r="G60" i="1"/>
  <c r="G52" i="1"/>
  <c r="G44" i="1"/>
  <c r="G36" i="1"/>
  <c r="G28" i="1"/>
  <c r="G20" i="1"/>
  <c r="G107" i="1"/>
  <c r="G83" i="1"/>
  <c r="G67" i="1"/>
  <c r="G51" i="1"/>
  <c r="G35" i="1"/>
  <c r="G19" i="1"/>
  <c r="G9" i="1"/>
  <c r="G115" i="1"/>
  <c r="G103" i="1"/>
  <c r="G95" i="1"/>
  <c r="G87" i="1"/>
  <c r="G79" i="1"/>
  <c r="G71" i="1"/>
  <c r="G47" i="1"/>
  <c r="G39" i="1"/>
  <c r="G31" i="1"/>
  <c r="G23" i="1"/>
  <c r="G15" i="1"/>
  <c r="G7" i="1"/>
  <c r="G106" i="1"/>
  <c r="G98" i="1"/>
  <c r="G90" i="1"/>
  <c r="G82" i="1"/>
  <c r="G74" i="1"/>
  <c r="G66" i="1"/>
  <c r="G58" i="1"/>
  <c r="G50" i="1"/>
  <c r="G42" i="1"/>
  <c r="G34" i="1"/>
  <c r="G26" i="1"/>
  <c r="G18" i="1"/>
  <c r="G8" i="1"/>
  <c r="G123" i="1"/>
  <c r="G105" i="1"/>
  <c r="G97" i="1"/>
  <c r="G89" i="1"/>
  <c r="G81" i="1"/>
  <c r="G73" i="1"/>
  <c r="G65" i="1"/>
  <c r="G57" i="1"/>
  <c r="G49" i="1"/>
  <c r="G41" i="1"/>
  <c r="G33" i="1"/>
  <c r="G25" i="1"/>
  <c r="G17" i="1"/>
  <c r="G12" i="1"/>
  <c r="G63" i="1"/>
  <c r="G119" i="1"/>
  <c r="G104" i="1"/>
  <c r="G96" i="1"/>
  <c r="G88" i="1"/>
  <c r="G80" i="1"/>
  <c r="G72" i="1"/>
  <c r="G64" i="1"/>
  <c r="G56" i="1"/>
  <c r="G48" i="1"/>
  <c r="G40" i="1"/>
  <c r="G32" i="1"/>
  <c r="G24" i="1"/>
  <c r="G16" i="1"/>
  <c r="G158" i="1"/>
  <c r="G141" i="1"/>
  <c r="G150" i="1"/>
  <c r="G142" i="1"/>
  <c r="G143" i="1"/>
  <c r="G152" i="1"/>
  <c r="G162" i="1"/>
  <c r="G155" i="1"/>
  <c r="G160" i="1"/>
  <c r="F153" i="1"/>
  <c r="G153" i="1" l="1"/>
  <c r="G165" i="1"/>
</calcChain>
</file>

<file path=xl/sharedStrings.xml><?xml version="1.0" encoding="utf-8"?>
<sst xmlns="http://schemas.openxmlformats.org/spreadsheetml/2006/main" count="522" uniqueCount="280">
  <si>
    <t>NAME OF PENSION FUND</t>
  </si>
  <si>
    <t>ADITYA BIRLA SUN LIFE PENSION FUND MANAGEMENT LIMITED</t>
  </si>
  <si>
    <t>SCHEME NAME</t>
  </si>
  <si>
    <t>Scheme C TIER I</t>
  </si>
  <si>
    <t>MONTH</t>
  </si>
  <si>
    <t>30-05-2025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</si>
  <si>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</si>
  <si>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</si>
  <si>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</si>
  <si>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</si>
  <si>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</si>
  <si>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</si>
  <si>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</si>
  <si>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</si>
  <si>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</si>
  <si>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</si>
  <si>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</si>
  <si>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</si>
  <si>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</si>
  <si>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</si>
  <si>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</si>
  <si>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</si>
  <si>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</si>
  <si>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</si>
  <si>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</si>
  <si>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</si>
  <si>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INE031A08970</t>
  </si>
  <si>
    <t>6.90 HUDCO 06.05.2030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</si>
  <si>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</si>
  <si>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</si>
  <si>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</si>
  <si>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</si>
  <si>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</si>
  <si>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INE040A08666</t>
  </si>
  <si>
    <t>7.80 HDFC Bank 03-05-2033 (US-002)</t>
  </si>
  <si>
    <t>IND AA+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</si>
  <si>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</si>
  <si>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</si>
  <si>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</si>
  <si>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</si>
  <si>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</si>
  <si>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</si>
  <si>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</si>
  <si>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</si>
  <si>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</si>
  <si>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</si>
  <si>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</si>
  <si>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</si>
  <si>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</si>
  <si>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</si>
  <si>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</si>
  <si>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</si>
  <si>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</si>
  <si>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</si>
  <si>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</si>
  <si>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</si>
  <si>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</si>
  <si>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</si>
  <si>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</si>
  <si>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</si>
  <si>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</si>
  <si>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</si>
  <si>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</si>
  <si>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</si>
  <si>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</si>
  <si>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</si>
  <si>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</si>
  <si>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</si>
  <si>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</si>
  <si>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</si>
  <si>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</si>
  <si>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</si>
  <si>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</si>
  <si>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</si>
  <si>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</si>
  <si>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</si>
  <si>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</si>
  <si>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</si>
  <si>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</si>
  <si>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</si>
  <si>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</si>
  <si>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</si>
  <si>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INE0KUG08076</t>
  </si>
  <si>
    <t>7.03 Nabfid 08.04.2030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</si>
  <si>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</si>
  <si>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</si>
  <si>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</si>
  <si>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</si>
  <si>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</si>
  <si>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</si>
  <si>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</si>
  <si>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</si>
  <si>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</si>
  <si>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</si>
  <si>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</si>
  <si>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</si>
  <si>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</si>
  <si>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</si>
  <si>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</si>
  <si>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</si>
  <si>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</si>
  <si>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</si>
  <si>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</si>
  <si>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</si>
  <si>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</si>
  <si>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</si>
  <si>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</si>
  <si>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</si>
  <si>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</si>
  <si>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</si>
  <si>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</si>
  <si>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</si>
  <si>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</si>
  <si>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</si>
  <si>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</si>
  <si>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</si>
  <si>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</si>
  <si>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</si>
  <si>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</si>
  <si>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</si>
  <si>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</si>
  <si>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</si>
  <si>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</si>
  <si>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</si>
  <si>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</si>
  <si>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</si>
  <si>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</si>
  <si>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</si>
  <si>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</si>
  <si>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</si>
  <si>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</si>
  <si>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</si>
  <si>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</si>
  <si>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</si>
  <si>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</si>
  <si>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</si>
  <si>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</si>
  <si>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</si>
  <si>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</si>
  <si>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</si>
  <si>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</si>
  <si>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</si>
  <si>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</si>
  <si>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</si>
  <si>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</si>
  <si>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</si>
  <si>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</si>
  <si>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</si>
  <si>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</si>
  <si>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</si>
  <si>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</si>
  <si>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</si>
  <si>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</si>
  <si>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</si>
  <si>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</si>
  <si>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</si>
  <si>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</si>
  <si>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</si>
  <si>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</si>
  <si>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</si>
  <si>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</si>
  <si>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</si>
  <si>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</si>
  <si>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</si>
  <si>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</si>
  <si>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</si>
  <si>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</si>
  <si>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</si>
  <si>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</si>
  <si>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</si>
  <si>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</si>
  <si>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</si>
  <si>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</si>
  <si>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INE514E08FC4</t>
  </si>
  <si>
    <t>08.12% EXIM 25-April-2031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</si>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</sst>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5" fillId="0" borderId="0" xfId="2" applyFont="1"/>
    <xf numFmtId="0" fontId="8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6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66" fontId="0" fillId="0" borderId="4" xfId="1" applyNumberFormat="1" applyFont="1" applyFill="1" applyBorder="1"/>
    <xf numFmtId="164" fontId="0" fillId="0" borderId="5" xfId="3" quotePrefix="1" applyFont="1" applyFill="1" applyBorder="1"/>
    <xf numFmtId="164" fontId="9" fillId="0" borderId="0" xfId="3" quotePrefix="1" applyFont="1" applyFill="1" applyBorder="1"/>
    <xf numFmtId="0" fontId="10" fillId="0" borderId="0" xfId="2" applyFont="1"/>
    <xf numFmtId="0" fontId="10" fillId="0" borderId="0" xfId="0" applyFont="1" applyAlignment="1">
      <alignment vertical="top"/>
    </xf>
    <xf numFmtId="0" fontId="7" fillId="0" borderId="0" xfId="0" applyFont="1"/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4" fontId="0" fillId="0" borderId="4" xfId="2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166" fontId="1" fillId="0" borderId="0" xfId="1" applyNumberFormat="1" applyFont="1"/>
    <xf numFmtId="0" fontId="3" fillId="2" borderId="4" xfId="2" applyFont="1" applyFill="1" applyBorder="1"/>
    <xf numFmtId="166" fontId="3" fillId="2" borderId="4" xfId="1" applyNumberFormat="1" applyFont="1" applyFill="1" applyBorder="1"/>
    <xf numFmtId="164" fontId="11" fillId="0" borderId="0" xfId="3" quotePrefix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166" fontId="0" fillId="0" borderId="4" xfId="1" applyNumberFormat="1" applyFont="1" applyBorder="1"/>
    <xf numFmtId="165" fontId="12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166" fontId="4" fillId="0" borderId="4" xfId="1" applyNumberFormat="1" applyFont="1" applyBorder="1"/>
    <xf numFmtId="165" fontId="2" fillId="0" borderId="0" xfId="2" applyNumberFormat="1"/>
    <xf numFmtId="164" fontId="0" fillId="0" borderId="4" xfId="0" applyNumberFormat="1" applyBorder="1"/>
    <xf numFmtId="167" fontId="2" fillId="0" borderId="4" xfId="2" applyNumberFormat="1" applyBorder="1" applyAlignment="1">
      <alignment horizontal="right" vertical="top"/>
    </xf>
    <xf numFmtId="164" fontId="6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4" applyNumberFormat="1" applyFont="1" applyFill="1" applyBorder="1"/>
    <xf numFmtId="0" fontId="2" fillId="0" borderId="0" xfId="2" applyAlignment="1">
      <alignment vertical="top"/>
    </xf>
    <xf numFmtId="9" fontId="3" fillId="2" borderId="4" xfId="1" applyFont="1" applyFill="1" applyBorder="1"/>
    <xf numFmtId="165" fontId="0" fillId="0" borderId="4" xfId="3" applyNumberFormat="1" applyFont="1" applyBorder="1" applyAlignment="1">
      <alignment vertical="top"/>
    </xf>
    <xf numFmtId="10" fontId="0" fillId="0" borderId="4" xfId="1" applyNumberFormat="1" applyFont="1" applyBorder="1" applyAlignment="1">
      <alignment vertical="center"/>
    </xf>
    <xf numFmtId="9" fontId="0" fillId="0" borderId="4" xfId="1" applyFont="1" applyBorder="1" applyAlignment="1">
      <alignment vertical="center"/>
    </xf>
    <xf numFmtId="164" fontId="2" fillId="0" borderId="4" xfId="2" applyNumberFormat="1" applyBorder="1"/>
    <xf numFmtId="10" fontId="1" fillId="0" borderId="4" xfId="1" applyNumberFormat="1" applyFont="1" applyBorder="1"/>
    <xf numFmtId="4" fontId="5" fillId="0" borderId="0" xfId="2" applyNumberFormat="1" applyFont="1"/>
    <xf numFmtId="164" fontId="10" fillId="0" borderId="0" xfId="3" applyFont="1" applyFill="1" applyBorder="1"/>
    <xf numFmtId="9" fontId="5" fillId="0" borderId="0" xfId="1" applyFont="1" applyFill="1" applyBorder="1"/>
    <xf numFmtId="10" fontId="5" fillId="0" borderId="0" xfId="1" applyNumberFormat="1" applyFont="1" applyFill="1" applyBorder="1"/>
    <xf numFmtId="10" fontId="3" fillId="0" borderId="0" xfId="1" applyNumberFormat="1" applyFont="1" applyFill="1" applyBorder="1"/>
    <xf numFmtId="2" fontId="3" fillId="0" borderId="0" xfId="2" applyNumberFormat="1" applyFont="1"/>
  </cellXfs>
  <cellStyles count="5">
    <cellStyle name="Comma 2 5" xfId="3" xr:uid="{3B9CFEA4-C959-422D-B1BF-F3A032D5CE74}"/>
    <cellStyle name="Normal" xfId="0" builtinId="0"/>
    <cellStyle name="Normal 2 5" xfId="2" xr:uid="{41651A80-A636-4BB0-ACC7-57C6CBCE7601}"/>
    <cellStyle name="Percent" xfId="1" builtinId="5"/>
    <cellStyle name="Percent 2 4" xfId="4" xr:uid="{73655A78-B03A-470A-8DAD-4586250D50D6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Relationship Id="rId1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743A72-937C-45D2-90BA-3774463E4336}" name="Table1345676857" displayName="Table1345676857" ref="B6:H11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722423C6-9440-4F12-93E1-95F89E4ECCE4}" name="ISIN No." dataDxfId="6"/>
    <tableColumn id="2" xr3:uid="{B64EBC57-918F-40A0-AD9F-E261519840F8}" name="Name of the Instrument" dataDxfId="5"/>
    <tableColumn id="3" xr3:uid="{106A4942-3EBB-469B-AB96-B51249B8ADA9}" name="Industry " dataDxfId="4"/>
    <tableColumn id="4" xr3:uid="{88562C49-E677-4CB8-BC18-FC3092F22E57}" name="Quantity" dataDxfId="3"/>
    <tableColumn id="5" xr3:uid="{C429A31E-86BB-4B8C-B7AE-33E4272B8B63}" name="Market Value" dataDxfId="2"/>
    <tableColumn id="6" xr3:uid="{4DC7E4CD-362A-44CB-A494-A51DD0769EB6}" name="% of Portfolio" dataDxfId="1" dataCellStyle="Percent">
      <calculatedColumnFormula>+F7/$F$127</calculatedColumnFormula>
    </tableColumn>
    <tableColumn id="7" xr3:uid="{F69B8A8B-1308-464B-9985-376DFBBB865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530B-6F32-4B3F-A424-89D472845DF0}">
  <sheetPr>
    <tabColor rgb="FF7030A0"/>
  </sheetPr>
  <dimension ref="A2:M176"/>
  <sheetViews>
    <sheetView showGridLines="0" tabSelected="1" zoomScale="90" zoomScaleNormal="90" zoomScaleSheetLayoutView="89" workbookViewId="0">
      <selection activeCell="D131" sqref="D131"/>
    </sheetView>
  </sheetViews>
  <sheetFormatPr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9" customWidth="1"/>
    <col min="8" max="8" width="23.28515625" style="3" bestFit="1" customWidth="1"/>
    <col min="9" max="9" width="12" style="3" bestFit="1" customWidth="1"/>
    <col min="10" max="10" width="12.85546875" style="7" bestFit="1" customWidth="1"/>
    <col min="11" max="11" width="13.7109375" style="7" bestFit="1" customWidth="1"/>
    <col min="12" max="12" width="16.140625" style="7" bestFit="1" customWidth="1"/>
    <col min="13" max="13" width="14" style="7" bestFit="1" customWidth="1"/>
    <col min="14" max="14" width="9.140625" style="3"/>
    <col min="15" max="15" width="10" style="3" bestFit="1" customWidth="1"/>
    <col min="16" max="16384" width="9.140625" style="3"/>
  </cols>
  <sheetData>
    <row r="2" spans="1:12" x14ac:dyDescent="0.25">
      <c r="B2" s="2" t="s">
        <v>0</v>
      </c>
      <c r="D2" s="4" t="s">
        <v>1</v>
      </c>
      <c r="G2" s="6"/>
    </row>
    <row r="3" spans="1:12" x14ac:dyDescent="0.25">
      <c r="A3" s="8"/>
      <c r="B3" s="2" t="s">
        <v>2</v>
      </c>
      <c r="D3" s="2" t="s">
        <v>3</v>
      </c>
    </row>
    <row r="4" spans="1:12" x14ac:dyDescent="0.25">
      <c r="B4" s="2" t="s">
        <v>4</v>
      </c>
      <c r="D4" s="2" t="s">
        <v>5</v>
      </c>
    </row>
    <row r="6" spans="1:12" x14ac:dyDescent="0.25">
      <c r="B6" s="10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3" t="s">
        <v>11</v>
      </c>
      <c r="H6" s="14" t="s">
        <v>12</v>
      </c>
    </row>
    <row r="7" spans="1:12" x14ac:dyDescent="0.25">
      <c r="A7" s="15"/>
      <c r="B7" s="16" t="s">
        <v>13</v>
      </c>
      <c r="C7" s="17" t="s">
        <v>14</v>
      </c>
      <c r="D7" s="17" t="s">
        <v>15</v>
      </c>
      <c r="E7" s="18">
        <v>480</v>
      </c>
      <c r="F7" s="18">
        <v>50780160</v>
      </c>
      <c r="G7" s="19">
        <f t="shared" ref="G7:G70" si="0">+F7/$F$127</f>
        <v>4.8952623179481687E-3</v>
      </c>
      <c r="H7" s="20" t="s">
        <v>16</v>
      </c>
      <c r="K7" s="21" t="s">
        <v>16</v>
      </c>
      <c r="L7" s="22">
        <f t="shared" ref="L7:L13" si="1">SUMIF($H$7:$H$114,K7,$F$7:$F$114)</f>
        <v>7259066228</v>
      </c>
    </row>
    <row r="8" spans="1:12" x14ac:dyDescent="0.25">
      <c r="A8" s="15"/>
      <c r="B8" s="16" t="s">
        <v>17</v>
      </c>
      <c r="C8" s="17" t="s">
        <v>18</v>
      </c>
      <c r="D8" s="17" t="s">
        <v>15</v>
      </c>
      <c r="E8" s="18">
        <v>65</v>
      </c>
      <c r="F8" s="18">
        <v>69061915</v>
      </c>
      <c r="G8" s="19">
        <f t="shared" si="0"/>
        <v>6.65764326273961E-3</v>
      </c>
      <c r="H8" s="20" t="s">
        <v>19</v>
      </c>
      <c r="K8" s="21" t="s">
        <v>20</v>
      </c>
      <c r="L8" s="22">
        <f t="shared" si="1"/>
        <v>52011804</v>
      </c>
    </row>
    <row r="9" spans="1:12" x14ac:dyDescent="0.25">
      <c r="A9" s="15"/>
      <c r="B9" s="16" t="s">
        <v>21</v>
      </c>
      <c r="C9" s="17" t="s">
        <v>22</v>
      </c>
      <c r="D9" s="17" t="s">
        <v>15</v>
      </c>
      <c r="E9" s="18">
        <v>446</v>
      </c>
      <c r="F9" s="18">
        <v>473426324</v>
      </c>
      <c r="G9" s="19">
        <f t="shared" si="0"/>
        <v>4.563880941300541E-2</v>
      </c>
      <c r="H9" s="20" t="s">
        <v>19</v>
      </c>
      <c r="K9" s="21" t="s">
        <v>19</v>
      </c>
      <c r="L9" s="22">
        <f t="shared" si="1"/>
        <v>1581137683.4000001</v>
      </c>
    </row>
    <row r="10" spans="1:12" x14ac:dyDescent="0.25">
      <c r="A10" s="15"/>
      <c r="B10" s="16" t="s">
        <v>23</v>
      </c>
      <c r="C10" s="17" t="s">
        <v>24</v>
      </c>
      <c r="D10" s="17" t="s">
        <v>15</v>
      </c>
      <c r="E10" s="18">
        <v>2500</v>
      </c>
      <c r="F10" s="18">
        <v>255512750</v>
      </c>
      <c r="G10" s="19">
        <f t="shared" si="0"/>
        <v>2.463170531227769E-2</v>
      </c>
      <c r="H10" s="20" t="s">
        <v>19</v>
      </c>
      <c r="K10" s="21" t="s">
        <v>25</v>
      </c>
      <c r="L10" s="22">
        <f t="shared" si="1"/>
        <v>0</v>
      </c>
    </row>
    <row r="11" spans="1:12" x14ac:dyDescent="0.25">
      <c r="A11" s="15"/>
      <c r="B11" s="16" t="s">
        <v>26</v>
      </c>
      <c r="C11" s="17" t="s">
        <v>27</v>
      </c>
      <c r="D11" s="17" t="s">
        <v>15</v>
      </c>
      <c r="E11" s="18">
        <v>1500</v>
      </c>
      <c r="F11" s="18">
        <v>151482000</v>
      </c>
      <c r="G11" s="19">
        <f t="shared" si="0"/>
        <v>1.4603028553817565E-2</v>
      </c>
      <c r="H11" s="20" t="s">
        <v>19</v>
      </c>
      <c r="K11" s="23" t="s">
        <v>28</v>
      </c>
      <c r="L11" s="22">
        <f t="shared" si="1"/>
        <v>126930700</v>
      </c>
    </row>
    <row r="12" spans="1:12" x14ac:dyDescent="0.25">
      <c r="A12" s="15"/>
      <c r="B12" s="16" t="s">
        <v>29</v>
      </c>
      <c r="C12" s="17" t="s">
        <v>30</v>
      </c>
      <c r="D12" s="17" t="s">
        <v>31</v>
      </c>
      <c r="E12" s="18">
        <v>22</v>
      </c>
      <c r="F12" s="18">
        <v>23070410</v>
      </c>
      <c r="G12" s="19">
        <f t="shared" si="0"/>
        <v>2.2240124633836249E-3</v>
      </c>
      <c r="H12" s="20" t="s">
        <v>16</v>
      </c>
      <c r="K12" s="23" t="s">
        <v>32</v>
      </c>
      <c r="L12" s="22">
        <f t="shared" si="1"/>
        <v>626461512</v>
      </c>
    </row>
    <row r="13" spans="1:12" x14ac:dyDescent="0.25">
      <c r="A13" s="15"/>
      <c r="B13" s="16" t="s">
        <v>33</v>
      </c>
      <c r="C13" s="17" t="s">
        <v>34</v>
      </c>
      <c r="D13" s="17" t="s">
        <v>31</v>
      </c>
      <c r="E13" s="18">
        <v>500</v>
      </c>
      <c r="F13" s="18">
        <v>52361950</v>
      </c>
      <c r="G13" s="19">
        <f t="shared" si="0"/>
        <v>5.0477485838816994E-3</v>
      </c>
      <c r="H13" s="20" t="s">
        <v>16</v>
      </c>
      <c r="K13" s="7" t="s">
        <v>35</v>
      </c>
      <c r="L13" s="22">
        <f t="shared" si="1"/>
        <v>154434450</v>
      </c>
    </row>
    <row r="14" spans="1:12" x14ac:dyDescent="0.25">
      <c r="A14" s="15"/>
      <c r="B14" s="16" t="s">
        <v>36</v>
      </c>
      <c r="C14" s="17" t="s">
        <v>37</v>
      </c>
      <c r="D14" s="17" t="s">
        <v>31</v>
      </c>
      <c r="E14" s="18">
        <v>50</v>
      </c>
      <c r="F14" s="18">
        <v>50248300</v>
      </c>
      <c r="G14" s="19">
        <f t="shared" si="0"/>
        <v>4.8439904390012748E-3</v>
      </c>
      <c r="H14" s="20" t="s">
        <v>16</v>
      </c>
      <c r="K14" s="23"/>
      <c r="L14" s="7">
        <f>SUM(L7:L13)</f>
        <v>9800042377.3999996</v>
      </c>
    </row>
    <row r="15" spans="1:12" x14ac:dyDescent="0.25">
      <c r="A15" s="15"/>
      <c r="B15" s="16" t="s">
        <v>38</v>
      </c>
      <c r="C15" s="17" t="s">
        <v>39</v>
      </c>
      <c r="D15" s="17" t="s">
        <v>31</v>
      </c>
      <c r="E15" s="18">
        <v>1980</v>
      </c>
      <c r="F15" s="18">
        <v>209053152</v>
      </c>
      <c r="G15" s="19">
        <f t="shared" si="0"/>
        <v>2.0152949841707686E-2</v>
      </c>
      <c r="H15" s="20" t="s">
        <v>16</v>
      </c>
      <c r="K15" s="23"/>
    </row>
    <row r="16" spans="1:12" x14ac:dyDescent="0.25">
      <c r="A16" s="15"/>
      <c r="B16" s="16" t="s">
        <v>40</v>
      </c>
      <c r="C16" s="17" t="s">
        <v>41</v>
      </c>
      <c r="D16" s="17" t="s">
        <v>31</v>
      </c>
      <c r="E16" s="18">
        <v>450</v>
      </c>
      <c r="F16" s="18">
        <v>47017980</v>
      </c>
      <c r="G16" s="19">
        <f t="shared" si="0"/>
        <v>4.5325840989874919E-3</v>
      </c>
      <c r="H16" s="20" t="s">
        <v>16</v>
      </c>
      <c r="K16" s="23"/>
    </row>
    <row r="17" spans="1:11" x14ac:dyDescent="0.25">
      <c r="A17" s="15"/>
      <c r="B17" s="16" t="s">
        <v>42</v>
      </c>
      <c r="C17" s="17" t="s">
        <v>43</v>
      </c>
      <c r="D17" s="17" t="s">
        <v>15</v>
      </c>
      <c r="E17" s="18">
        <v>50</v>
      </c>
      <c r="F17" s="18">
        <v>53175250</v>
      </c>
      <c r="G17" s="19">
        <f t="shared" si="0"/>
        <v>5.1261515830685325E-3</v>
      </c>
      <c r="H17" s="20" t="s">
        <v>16</v>
      </c>
      <c r="K17" s="23"/>
    </row>
    <row r="18" spans="1:11" x14ac:dyDescent="0.25">
      <c r="A18" s="15"/>
      <c r="B18" s="16" t="s">
        <v>44</v>
      </c>
      <c r="C18" s="17" t="s">
        <v>45</v>
      </c>
      <c r="D18" s="17" t="s">
        <v>15</v>
      </c>
      <c r="E18" s="18">
        <v>6</v>
      </c>
      <c r="F18" s="18">
        <v>6316194</v>
      </c>
      <c r="G18" s="19">
        <f t="shared" si="0"/>
        <v>6.0888792947974796E-4</v>
      </c>
      <c r="H18" s="20" t="s">
        <v>16</v>
      </c>
      <c r="K18" s="23"/>
    </row>
    <row r="19" spans="1:11" x14ac:dyDescent="0.25">
      <c r="A19" s="15"/>
      <c r="B19" s="16" t="s">
        <v>46</v>
      </c>
      <c r="C19" s="17" t="s">
        <v>47</v>
      </c>
      <c r="D19" s="17" t="s">
        <v>15</v>
      </c>
      <c r="E19" s="18">
        <v>95</v>
      </c>
      <c r="F19" s="18">
        <v>99662125</v>
      </c>
      <c r="G19" s="19">
        <f t="shared" si="0"/>
        <v>9.6075365859252942E-3</v>
      </c>
      <c r="H19" s="20" t="s">
        <v>16</v>
      </c>
      <c r="K19" s="23"/>
    </row>
    <row r="20" spans="1:11" x14ac:dyDescent="0.25">
      <c r="A20" s="15"/>
      <c r="B20" s="16" t="s">
        <v>48</v>
      </c>
      <c r="C20" s="17" t="s">
        <v>49</v>
      </c>
      <c r="D20" s="17" t="s">
        <v>15</v>
      </c>
      <c r="E20" s="18">
        <v>78</v>
      </c>
      <c r="F20" s="18">
        <v>78545064</v>
      </c>
      <c r="G20" s="19">
        <f t="shared" si="0"/>
        <v>7.5718290777348337E-3</v>
      </c>
      <c r="H20" s="20" t="s">
        <v>16</v>
      </c>
      <c r="K20" s="23"/>
    </row>
    <row r="21" spans="1:11" x14ac:dyDescent="0.25">
      <c r="A21" s="15"/>
      <c r="B21" s="16" t="s">
        <v>50</v>
      </c>
      <c r="C21" s="17" t="s">
        <v>51</v>
      </c>
      <c r="D21" s="17" t="s">
        <v>15</v>
      </c>
      <c r="E21" s="18">
        <v>20</v>
      </c>
      <c r="F21" s="18">
        <v>20277600</v>
      </c>
      <c r="G21" s="19">
        <f t="shared" si="0"/>
        <v>1.9547825603232795E-3</v>
      </c>
      <c r="H21" s="20" t="s">
        <v>16</v>
      </c>
      <c r="K21" s="23"/>
    </row>
    <row r="22" spans="1:11" x14ac:dyDescent="0.25">
      <c r="A22" s="15"/>
      <c r="B22" s="16" t="s">
        <v>52</v>
      </c>
      <c r="C22" s="17" t="s">
        <v>53</v>
      </c>
      <c r="D22" s="17" t="s">
        <v>15</v>
      </c>
      <c r="E22" s="18">
        <v>17</v>
      </c>
      <c r="F22" s="18">
        <v>17191471</v>
      </c>
      <c r="G22" s="19">
        <f t="shared" si="0"/>
        <v>1.6572763885816574E-3</v>
      </c>
      <c r="H22" s="20" t="s">
        <v>16</v>
      </c>
      <c r="K22" s="23"/>
    </row>
    <row r="23" spans="1:11" x14ac:dyDescent="0.25">
      <c r="A23" s="15"/>
      <c r="B23" s="16" t="s">
        <v>54</v>
      </c>
      <c r="C23" s="17" t="s">
        <v>55</v>
      </c>
      <c r="D23" s="17" t="s">
        <v>15</v>
      </c>
      <c r="E23" s="18">
        <v>500</v>
      </c>
      <c r="F23" s="18">
        <v>51378250</v>
      </c>
      <c r="G23" s="19">
        <f t="shared" si="0"/>
        <v>4.9529188404904695E-3</v>
      </c>
      <c r="H23" s="20" t="s">
        <v>16</v>
      </c>
      <c r="K23" s="23"/>
    </row>
    <row r="24" spans="1:11" x14ac:dyDescent="0.25">
      <c r="A24" s="15"/>
      <c r="B24" s="16" t="s">
        <v>56</v>
      </c>
      <c r="C24" s="17" t="s">
        <v>57</v>
      </c>
      <c r="D24" s="17" t="s">
        <v>15</v>
      </c>
      <c r="E24" s="18">
        <v>450</v>
      </c>
      <c r="F24" s="18">
        <v>47664585</v>
      </c>
      <c r="G24" s="19">
        <f t="shared" si="0"/>
        <v>4.5949175199750756E-3</v>
      </c>
      <c r="H24" s="20" t="s">
        <v>16</v>
      </c>
      <c r="K24" s="23"/>
    </row>
    <row r="25" spans="1:11" x14ac:dyDescent="0.25">
      <c r="A25" s="15"/>
      <c r="B25" s="16" t="s">
        <v>58</v>
      </c>
      <c r="C25" s="17" t="s">
        <v>59</v>
      </c>
      <c r="D25" s="17" t="s">
        <v>15</v>
      </c>
      <c r="E25" s="18">
        <v>980</v>
      </c>
      <c r="F25" s="18">
        <v>102457530</v>
      </c>
      <c r="G25" s="19">
        <f t="shared" si="0"/>
        <v>9.8770166497908641E-3</v>
      </c>
      <c r="H25" s="20" t="s">
        <v>16</v>
      </c>
      <c r="K25" s="23"/>
    </row>
    <row r="26" spans="1:11" x14ac:dyDescent="0.25">
      <c r="A26" s="15"/>
      <c r="B26" s="16" t="s">
        <v>60</v>
      </c>
      <c r="C26" s="17" t="s">
        <v>61</v>
      </c>
      <c r="D26" s="17" t="s">
        <v>15</v>
      </c>
      <c r="E26" s="18">
        <v>500</v>
      </c>
      <c r="F26" s="18">
        <v>52127550</v>
      </c>
      <c r="G26" s="19">
        <f t="shared" si="0"/>
        <v>5.0251521704925521E-3</v>
      </c>
      <c r="H26" s="20" t="s">
        <v>16</v>
      </c>
      <c r="K26" s="23"/>
    </row>
    <row r="27" spans="1:11" x14ac:dyDescent="0.25">
      <c r="A27" s="15"/>
      <c r="B27" s="16" t="s">
        <v>62</v>
      </c>
      <c r="C27" s="17" t="s">
        <v>63</v>
      </c>
      <c r="D27" s="17" t="s">
        <v>31</v>
      </c>
      <c r="E27" s="18">
        <v>9</v>
      </c>
      <c r="F27" s="18">
        <v>8974008</v>
      </c>
      <c r="G27" s="19">
        <f t="shared" si="0"/>
        <v>8.6510407220783498E-4</v>
      </c>
      <c r="H27" s="20" t="s">
        <v>16</v>
      </c>
      <c r="K27" s="23"/>
    </row>
    <row r="28" spans="1:11" x14ac:dyDescent="0.25">
      <c r="A28" s="15"/>
      <c r="B28" s="16" t="s">
        <v>64</v>
      </c>
      <c r="C28" s="17" t="s">
        <v>65</v>
      </c>
      <c r="D28" s="17" t="s">
        <v>66</v>
      </c>
      <c r="E28" s="18">
        <v>1</v>
      </c>
      <c r="F28" s="18">
        <v>1005667</v>
      </c>
      <c r="G28" s="19">
        <f t="shared" si="0"/>
        <v>9.6947385937814711E-5</v>
      </c>
      <c r="H28" s="20" t="s">
        <v>16</v>
      </c>
      <c r="K28" s="23"/>
    </row>
    <row r="29" spans="1:11" x14ac:dyDescent="0.25">
      <c r="A29" s="15"/>
      <c r="B29" s="16" t="s">
        <v>67</v>
      </c>
      <c r="C29" s="17" t="s">
        <v>68</v>
      </c>
      <c r="D29" s="17" t="s">
        <v>66</v>
      </c>
      <c r="E29" s="18">
        <v>5</v>
      </c>
      <c r="F29" s="18">
        <v>4976665</v>
      </c>
      <c r="G29" s="19">
        <f t="shared" si="0"/>
        <v>4.7975588583319792E-4</v>
      </c>
      <c r="H29" s="20" t="s">
        <v>16</v>
      </c>
      <c r="K29" s="23"/>
    </row>
    <row r="30" spans="1:11" x14ac:dyDescent="0.25">
      <c r="A30" s="15"/>
      <c r="B30" s="16" t="s">
        <v>69</v>
      </c>
      <c r="C30" s="17" t="s">
        <v>70</v>
      </c>
      <c r="D30" s="17" t="s">
        <v>71</v>
      </c>
      <c r="E30" s="18">
        <v>500</v>
      </c>
      <c r="F30" s="18">
        <v>50455500</v>
      </c>
      <c r="G30" s="19">
        <f t="shared" si="0"/>
        <v>4.8639647429869039E-3</v>
      </c>
      <c r="H30" s="20" t="s">
        <v>16</v>
      </c>
      <c r="K30" s="23"/>
    </row>
    <row r="31" spans="1:11" x14ac:dyDescent="0.25">
      <c r="A31" s="15"/>
      <c r="B31" s="16" t="s">
        <v>72</v>
      </c>
      <c r="C31" s="17" t="s">
        <v>73</v>
      </c>
      <c r="D31" s="17" t="s">
        <v>74</v>
      </c>
      <c r="E31" s="18">
        <v>215</v>
      </c>
      <c r="F31" s="18">
        <v>22754568</v>
      </c>
      <c r="G31" s="19">
        <f t="shared" si="0"/>
        <v>2.1935649531547208E-3</v>
      </c>
      <c r="H31" s="20" t="s">
        <v>16</v>
      </c>
      <c r="K31" s="23"/>
    </row>
    <row r="32" spans="1:11" x14ac:dyDescent="0.25">
      <c r="A32" s="15"/>
      <c r="B32" s="16" t="s">
        <v>75</v>
      </c>
      <c r="C32" s="17" t="s">
        <v>76</v>
      </c>
      <c r="D32" s="17" t="s">
        <v>74</v>
      </c>
      <c r="E32" s="18">
        <v>900</v>
      </c>
      <c r="F32" s="18">
        <v>95659830</v>
      </c>
      <c r="G32" s="19">
        <f t="shared" si="0"/>
        <v>9.2217110213974867E-3</v>
      </c>
      <c r="H32" s="20" t="s">
        <v>16</v>
      </c>
      <c r="K32" s="23"/>
    </row>
    <row r="33" spans="1:11" x14ac:dyDescent="0.25">
      <c r="A33" s="15"/>
      <c r="B33" s="16" t="s">
        <v>77</v>
      </c>
      <c r="C33" s="17" t="s">
        <v>78</v>
      </c>
      <c r="D33" s="17" t="s">
        <v>79</v>
      </c>
      <c r="E33" s="18">
        <v>500</v>
      </c>
      <c r="F33" s="18">
        <v>52871200</v>
      </c>
      <c r="G33" s="19">
        <f t="shared" si="0"/>
        <v>5.096840834386919E-3</v>
      </c>
      <c r="H33" s="20" t="s">
        <v>16</v>
      </c>
      <c r="K33" s="23"/>
    </row>
    <row r="34" spans="1:11" x14ac:dyDescent="0.25">
      <c r="A34" s="15"/>
      <c r="B34" s="16" t="s">
        <v>80</v>
      </c>
      <c r="C34" s="17" t="s">
        <v>81</v>
      </c>
      <c r="D34" s="17" t="s">
        <v>79</v>
      </c>
      <c r="E34" s="18">
        <v>2400</v>
      </c>
      <c r="F34" s="18">
        <v>249540240</v>
      </c>
      <c r="G34" s="19">
        <f t="shared" si="0"/>
        <v>2.4055948891924375E-2</v>
      </c>
      <c r="H34" s="20" t="s">
        <v>16</v>
      </c>
      <c r="K34" s="23"/>
    </row>
    <row r="35" spans="1:11" x14ac:dyDescent="0.25">
      <c r="A35" s="15"/>
      <c r="B35" s="16" t="s">
        <v>82</v>
      </c>
      <c r="C35" s="17" t="s">
        <v>83</v>
      </c>
      <c r="D35" s="17" t="s">
        <v>79</v>
      </c>
      <c r="E35" s="18">
        <v>6000</v>
      </c>
      <c r="F35" s="18">
        <v>607974600</v>
      </c>
      <c r="G35" s="19">
        <f t="shared" si="0"/>
        <v>5.8609408667668846E-2</v>
      </c>
      <c r="H35" s="20" t="s">
        <v>16</v>
      </c>
      <c r="K35" s="23"/>
    </row>
    <row r="36" spans="1:11" x14ac:dyDescent="0.25">
      <c r="A36" s="15"/>
      <c r="B36" s="16" t="s">
        <v>84</v>
      </c>
      <c r="C36" s="17" t="s">
        <v>85</v>
      </c>
      <c r="D36" s="17" t="s">
        <v>66</v>
      </c>
      <c r="E36" s="18">
        <v>414</v>
      </c>
      <c r="F36" s="18">
        <v>424874952</v>
      </c>
      <c r="G36" s="19">
        <f t="shared" si="0"/>
        <v>4.0958404667603199E-2</v>
      </c>
      <c r="H36" s="20" t="s">
        <v>32</v>
      </c>
      <c r="K36" s="23"/>
    </row>
    <row r="37" spans="1:11" x14ac:dyDescent="0.25">
      <c r="A37" s="15"/>
      <c r="B37" s="16" t="s">
        <v>86</v>
      </c>
      <c r="C37" s="17" t="s">
        <v>87</v>
      </c>
      <c r="D37" s="17" t="s">
        <v>88</v>
      </c>
      <c r="E37" s="18">
        <v>96</v>
      </c>
      <c r="F37" s="18">
        <v>95941920</v>
      </c>
      <c r="G37" s="19">
        <f t="shared" si="0"/>
        <v>9.2489048023400838E-3</v>
      </c>
      <c r="H37" s="20" t="s">
        <v>16</v>
      </c>
      <c r="K37" s="23"/>
    </row>
    <row r="38" spans="1:11" x14ac:dyDescent="0.25">
      <c r="A38" s="15"/>
      <c r="B38" s="16" t="s">
        <v>89</v>
      </c>
      <c r="C38" s="17" t="s">
        <v>90</v>
      </c>
      <c r="D38" s="17" t="s">
        <v>88</v>
      </c>
      <c r="E38" s="18">
        <v>50</v>
      </c>
      <c r="F38" s="18">
        <v>51912250</v>
      </c>
      <c r="G38" s="19">
        <f t="shared" si="0"/>
        <v>5.0043970177507287E-3</v>
      </c>
      <c r="H38" s="20" t="s">
        <v>16</v>
      </c>
      <c r="K38" s="23"/>
    </row>
    <row r="39" spans="1:11" x14ac:dyDescent="0.25">
      <c r="A39" s="15"/>
      <c r="B39" s="16" t="s">
        <v>91</v>
      </c>
      <c r="C39" s="17" t="s">
        <v>92</v>
      </c>
      <c r="D39" s="17" t="s">
        <v>88</v>
      </c>
      <c r="E39" s="18">
        <v>50</v>
      </c>
      <c r="F39" s="18">
        <v>51705800</v>
      </c>
      <c r="G39" s="19">
        <f t="shared" si="0"/>
        <v>4.984495014575859E-3</v>
      </c>
      <c r="H39" s="20" t="s">
        <v>16</v>
      </c>
      <c r="K39" s="23"/>
    </row>
    <row r="40" spans="1:11" x14ac:dyDescent="0.25">
      <c r="A40" s="15"/>
      <c r="B40" s="16" t="s">
        <v>93</v>
      </c>
      <c r="C40" s="17" t="s">
        <v>94</v>
      </c>
      <c r="D40" s="17" t="s">
        <v>88</v>
      </c>
      <c r="E40" s="18">
        <v>2500</v>
      </c>
      <c r="F40" s="18">
        <v>258570500</v>
      </c>
      <c r="G40" s="19">
        <f t="shared" si="0"/>
        <v>2.492647571774128E-2</v>
      </c>
      <c r="H40" s="20" t="s">
        <v>16</v>
      </c>
      <c r="K40" s="23"/>
    </row>
    <row r="41" spans="1:11" x14ac:dyDescent="0.25">
      <c r="A41" s="15"/>
      <c r="B41" s="16" t="s">
        <v>95</v>
      </c>
      <c r="C41" s="17" t="s">
        <v>96</v>
      </c>
      <c r="D41" s="17" t="s">
        <v>88</v>
      </c>
      <c r="E41" s="18">
        <v>2000</v>
      </c>
      <c r="F41" s="18">
        <v>205748200</v>
      </c>
      <c r="G41" s="19">
        <f t="shared" si="0"/>
        <v>1.9834348896215836E-2</v>
      </c>
      <c r="H41" s="20" t="s">
        <v>16</v>
      </c>
      <c r="K41" s="23"/>
    </row>
    <row r="42" spans="1:11" x14ac:dyDescent="0.25">
      <c r="A42" s="15"/>
      <c r="B42" s="16" t="s">
        <v>97</v>
      </c>
      <c r="C42" s="17" t="s">
        <v>98</v>
      </c>
      <c r="D42" s="17" t="s">
        <v>15</v>
      </c>
      <c r="E42" s="18">
        <v>50</v>
      </c>
      <c r="F42" s="18">
        <v>50181850</v>
      </c>
      <c r="G42" s="19">
        <f t="shared" si="0"/>
        <v>4.8375845871680458E-3</v>
      </c>
      <c r="H42" s="20" t="s">
        <v>28</v>
      </c>
      <c r="K42" s="23"/>
    </row>
    <row r="43" spans="1:11" x14ac:dyDescent="0.25">
      <c r="A43" s="15"/>
      <c r="B43" s="16" t="s">
        <v>99</v>
      </c>
      <c r="C43" s="17" t="s">
        <v>100</v>
      </c>
      <c r="D43" s="17" t="s">
        <v>15</v>
      </c>
      <c r="E43" s="18">
        <v>500</v>
      </c>
      <c r="F43" s="18">
        <v>51544000</v>
      </c>
      <c r="G43" s="19">
        <f t="shared" si="0"/>
        <v>4.9688973196681625E-3</v>
      </c>
      <c r="H43" s="20" t="s">
        <v>28</v>
      </c>
      <c r="K43" s="23"/>
    </row>
    <row r="44" spans="1:11" x14ac:dyDescent="0.25">
      <c r="A44" s="15"/>
      <c r="B44" s="16" t="s">
        <v>101</v>
      </c>
      <c r="C44" s="17" t="s">
        <v>102</v>
      </c>
      <c r="D44" s="17" t="s">
        <v>15</v>
      </c>
      <c r="E44" s="18">
        <v>5</v>
      </c>
      <c r="F44" s="18">
        <v>5123510</v>
      </c>
      <c r="G44" s="19">
        <f t="shared" si="0"/>
        <v>4.9391190257436419E-4</v>
      </c>
      <c r="H44" s="20" t="s">
        <v>28</v>
      </c>
      <c r="K44" s="23"/>
    </row>
    <row r="45" spans="1:11" x14ac:dyDescent="0.25">
      <c r="A45" s="15"/>
      <c r="B45" s="16" t="s">
        <v>103</v>
      </c>
      <c r="C45" s="17" t="s">
        <v>104</v>
      </c>
      <c r="D45" s="17" t="s">
        <v>105</v>
      </c>
      <c r="E45" s="18">
        <v>100</v>
      </c>
      <c r="F45" s="18">
        <v>102202800</v>
      </c>
      <c r="G45" s="19">
        <f t="shared" si="0"/>
        <v>9.8524604024247484E-3</v>
      </c>
      <c r="H45" s="20" t="s">
        <v>32</v>
      </c>
      <c r="K45" s="23"/>
    </row>
    <row r="46" spans="1:11" x14ac:dyDescent="0.25">
      <c r="A46" s="15"/>
      <c r="B46" s="16" t="s">
        <v>106</v>
      </c>
      <c r="C46" s="17" t="s">
        <v>107</v>
      </c>
      <c r="D46" s="17" t="s">
        <v>15</v>
      </c>
      <c r="E46" s="18">
        <v>80000</v>
      </c>
      <c r="F46" s="18">
        <v>80534240</v>
      </c>
      <c r="G46" s="19">
        <f t="shared" si="0"/>
        <v>7.763587794457405E-3</v>
      </c>
      <c r="H46" s="20" t="s">
        <v>16</v>
      </c>
      <c r="K46" s="23"/>
    </row>
    <row r="47" spans="1:11" x14ac:dyDescent="0.25">
      <c r="A47" s="15"/>
      <c r="B47" s="16" t="s">
        <v>108</v>
      </c>
      <c r="C47" s="17" t="s">
        <v>109</v>
      </c>
      <c r="D47" s="17" t="s">
        <v>15</v>
      </c>
      <c r="E47" s="18">
        <v>186200</v>
      </c>
      <c r="F47" s="18">
        <v>190191569.40000001</v>
      </c>
      <c r="G47" s="19">
        <f t="shared" si="0"/>
        <v>1.8334672889475812E-2</v>
      </c>
      <c r="H47" s="20" t="s">
        <v>19</v>
      </c>
      <c r="K47" s="23"/>
    </row>
    <row r="48" spans="1:11" x14ac:dyDescent="0.25">
      <c r="A48" s="15"/>
      <c r="B48" s="16" t="s">
        <v>110</v>
      </c>
      <c r="C48" s="17" t="s">
        <v>111</v>
      </c>
      <c r="D48" s="17" t="s">
        <v>15</v>
      </c>
      <c r="E48" s="18">
        <v>1</v>
      </c>
      <c r="F48" s="18">
        <v>1092239</v>
      </c>
      <c r="G48" s="19">
        <f t="shared" si="0"/>
        <v>1.0529302032316146E-4</v>
      </c>
      <c r="H48" s="20" t="s">
        <v>16</v>
      </c>
      <c r="K48" s="23"/>
    </row>
    <row r="49" spans="1:11" x14ac:dyDescent="0.25">
      <c r="A49" s="15"/>
      <c r="B49" s="16" t="s">
        <v>112</v>
      </c>
      <c r="C49" s="17" t="s">
        <v>113</v>
      </c>
      <c r="D49" s="17" t="s">
        <v>15</v>
      </c>
      <c r="E49" s="18">
        <v>2</v>
      </c>
      <c r="F49" s="18">
        <v>2135584</v>
      </c>
      <c r="G49" s="19">
        <f t="shared" si="0"/>
        <v>2.058726061913358E-4</v>
      </c>
      <c r="H49" s="20" t="s">
        <v>16</v>
      </c>
      <c r="K49" s="23"/>
    </row>
    <row r="50" spans="1:11" x14ac:dyDescent="0.25">
      <c r="A50" s="15"/>
      <c r="B50" s="16" t="s">
        <v>114</v>
      </c>
      <c r="C50" s="17" t="s">
        <v>115</v>
      </c>
      <c r="D50" s="17" t="s">
        <v>15</v>
      </c>
      <c r="E50" s="18">
        <v>298</v>
      </c>
      <c r="F50" s="18">
        <v>307001090</v>
      </c>
      <c r="G50" s="19">
        <f t="shared" si="0"/>
        <v>2.9595236947776739E-2</v>
      </c>
      <c r="H50" s="20" t="s">
        <v>16</v>
      </c>
      <c r="K50" s="23"/>
    </row>
    <row r="51" spans="1:11" x14ac:dyDescent="0.25">
      <c r="A51" s="15"/>
      <c r="B51" s="16" t="s">
        <v>116</v>
      </c>
      <c r="C51" s="17" t="s">
        <v>117</v>
      </c>
      <c r="D51" s="17" t="s">
        <v>15</v>
      </c>
      <c r="E51" s="18">
        <v>3</v>
      </c>
      <c r="F51" s="18">
        <v>3194331</v>
      </c>
      <c r="G51" s="19">
        <f t="shared" si="0"/>
        <v>3.0793696150925267E-4</v>
      </c>
      <c r="H51" s="20" t="s">
        <v>16</v>
      </c>
      <c r="K51" s="23"/>
    </row>
    <row r="52" spans="1:11" x14ac:dyDescent="0.25">
      <c r="A52" s="15"/>
      <c r="B52" s="16" t="s">
        <v>118</v>
      </c>
      <c r="C52" s="17" t="s">
        <v>119</v>
      </c>
      <c r="D52" s="17" t="s">
        <v>15</v>
      </c>
      <c r="E52" s="18">
        <v>1500</v>
      </c>
      <c r="F52" s="18">
        <v>157584900</v>
      </c>
      <c r="G52" s="19">
        <f t="shared" si="0"/>
        <v>1.5191354711123999E-2</v>
      </c>
      <c r="H52" s="20" t="s">
        <v>16</v>
      </c>
      <c r="K52" s="23"/>
    </row>
    <row r="53" spans="1:11" x14ac:dyDescent="0.25">
      <c r="A53" s="15"/>
      <c r="B53" s="16" t="s">
        <v>120</v>
      </c>
      <c r="C53" s="17" t="s">
        <v>121</v>
      </c>
      <c r="D53" s="17" t="s">
        <v>31</v>
      </c>
      <c r="E53" s="18">
        <v>1500</v>
      </c>
      <c r="F53" s="18">
        <v>154434450</v>
      </c>
      <c r="G53" s="19">
        <f t="shared" si="0"/>
        <v>1.4887647925450621E-2</v>
      </c>
      <c r="H53" s="20" t="s">
        <v>35</v>
      </c>
      <c r="K53" s="23"/>
    </row>
    <row r="54" spans="1:11" x14ac:dyDescent="0.25">
      <c r="A54" s="15"/>
      <c r="B54" s="16" t="s">
        <v>122</v>
      </c>
      <c r="C54" s="17" t="s">
        <v>123</v>
      </c>
      <c r="D54" s="17" t="s">
        <v>15</v>
      </c>
      <c r="E54" s="18">
        <v>1</v>
      </c>
      <c r="F54" s="18">
        <v>1006901</v>
      </c>
      <c r="G54" s="19">
        <f t="shared" si="0"/>
        <v>9.7066344871783185E-5</v>
      </c>
      <c r="H54" s="20" t="s">
        <v>19</v>
      </c>
      <c r="K54" s="23"/>
    </row>
    <row r="55" spans="1:11" x14ac:dyDescent="0.25">
      <c r="A55" s="15"/>
      <c r="B55" s="16" t="s">
        <v>124</v>
      </c>
      <c r="C55" s="17" t="s">
        <v>125</v>
      </c>
      <c r="D55" s="17" t="s">
        <v>126</v>
      </c>
      <c r="E55" s="18">
        <v>5</v>
      </c>
      <c r="F55" s="18">
        <v>5451135</v>
      </c>
      <c r="G55" s="19">
        <f t="shared" si="0"/>
        <v>5.2549530674082931E-4</v>
      </c>
      <c r="H55" s="20" t="s">
        <v>16</v>
      </c>
      <c r="K55" s="23"/>
    </row>
    <row r="56" spans="1:11" x14ac:dyDescent="0.25">
      <c r="A56" s="15"/>
      <c r="B56" s="16" t="s">
        <v>127</v>
      </c>
      <c r="C56" s="17" t="s">
        <v>128</v>
      </c>
      <c r="D56" s="17" t="s">
        <v>126</v>
      </c>
      <c r="E56" s="18">
        <v>2</v>
      </c>
      <c r="F56" s="18">
        <v>2034916</v>
      </c>
      <c r="G56" s="19">
        <f t="shared" si="0"/>
        <v>1.9616810216804785E-4</v>
      </c>
      <c r="H56" s="20" t="s">
        <v>16</v>
      </c>
      <c r="K56" s="23"/>
    </row>
    <row r="57" spans="1:11" x14ac:dyDescent="0.25">
      <c r="A57" s="15"/>
      <c r="B57" s="16" t="s">
        <v>129</v>
      </c>
      <c r="C57" s="17" t="s">
        <v>130</v>
      </c>
      <c r="D57" s="17" t="s">
        <v>126</v>
      </c>
      <c r="E57" s="18">
        <v>9</v>
      </c>
      <c r="F57" s="18">
        <v>9611100</v>
      </c>
      <c r="G57" s="19">
        <f t="shared" si="0"/>
        <v>9.2652042971175447E-4</v>
      </c>
      <c r="H57" s="20" t="s">
        <v>16</v>
      </c>
      <c r="K57" s="23"/>
    </row>
    <row r="58" spans="1:11" x14ac:dyDescent="0.25">
      <c r="A58" s="15"/>
      <c r="B58" s="16" t="s">
        <v>131</v>
      </c>
      <c r="C58" s="17" t="s">
        <v>132</v>
      </c>
      <c r="D58" s="17" t="s">
        <v>126</v>
      </c>
      <c r="E58" s="18">
        <v>25</v>
      </c>
      <c r="F58" s="18">
        <v>25304300</v>
      </c>
      <c r="G58" s="19">
        <f t="shared" si="0"/>
        <v>2.4393618742448993E-3</v>
      </c>
      <c r="H58" s="20" t="s">
        <v>19</v>
      </c>
      <c r="K58" s="23"/>
    </row>
    <row r="59" spans="1:11" x14ac:dyDescent="0.25">
      <c r="A59" s="15"/>
      <c r="B59" s="16" t="s">
        <v>133</v>
      </c>
      <c r="C59" s="17" t="s">
        <v>134</v>
      </c>
      <c r="D59" s="17" t="s">
        <v>135</v>
      </c>
      <c r="E59" s="18">
        <v>500</v>
      </c>
      <c r="F59" s="18">
        <v>51537450</v>
      </c>
      <c r="G59" s="19">
        <f t="shared" si="0"/>
        <v>4.9682658925875355E-3</v>
      </c>
      <c r="H59" s="20" t="s">
        <v>16</v>
      </c>
      <c r="K59" s="23"/>
    </row>
    <row r="60" spans="1:11" x14ac:dyDescent="0.25">
      <c r="A60" s="15"/>
      <c r="B60" s="16" t="s">
        <v>136</v>
      </c>
      <c r="C60" s="17" t="s">
        <v>137</v>
      </c>
      <c r="D60" s="17" t="s">
        <v>138</v>
      </c>
      <c r="E60" s="18">
        <v>500</v>
      </c>
      <c r="F60" s="18">
        <v>50716050</v>
      </c>
      <c r="G60" s="19">
        <f t="shared" si="0"/>
        <v>4.889082044644508E-3</v>
      </c>
      <c r="H60" s="20" t="s">
        <v>16</v>
      </c>
      <c r="K60" s="23"/>
    </row>
    <row r="61" spans="1:11" x14ac:dyDescent="0.25">
      <c r="A61" s="15"/>
      <c r="B61" s="16" t="s">
        <v>139</v>
      </c>
      <c r="C61" s="17" t="s">
        <v>140</v>
      </c>
      <c r="D61" s="17" t="s">
        <v>31</v>
      </c>
      <c r="E61" s="18">
        <v>5</v>
      </c>
      <c r="F61" s="18">
        <v>51658900</v>
      </c>
      <c r="G61" s="19">
        <f t="shared" si="0"/>
        <v>4.9799738038764094E-3</v>
      </c>
      <c r="H61" s="20" t="s">
        <v>19</v>
      </c>
      <c r="K61" s="23"/>
    </row>
    <row r="62" spans="1:11" x14ac:dyDescent="0.25">
      <c r="A62" s="15"/>
      <c r="B62" s="16" t="s">
        <v>141</v>
      </c>
      <c r="C62" s="17" t="s">
        <v>142</v>
      </c>
      <c r="D62" s="17" t="s">
        <v>31</v>
      </c>
      <c r="E62" s="18">
        <v>1400</v>
      </c>
      <c r="F62" s="18">
        <v>145112380</v>
      </c>
      <c r="G62" s="19">
        <f t="shared" si="0"/>
        <v>1.3988990300183685E-2</v>
      </c>
      <c r="H62" s="20" t="s">
        <v>16</v>
      </c>
      <c r="K62" s="23"/>
    </row>
    <row r="63" spans="1:11" x14ac:dyDescent="0.25">
      <c r="A63" s="15"/>
      <c r="B63" s="16" t="s">
        <v>143</v>
      </c>
      <c r="C63" s="17" t="s">
        <v>144</v>
      </c>
      <c r="D63" s="17" t="s">
        <v>31</v>
      </c>
      <c r="E63" s="18">
        <v>500</v>
      </c>
      <c r="F63" s="18">
        <v>51269150</v>
      </c>
      <c r="G63" s="19">
        <f t="shared" si="0"/>
        <v>4.9424014825520911E-3</v>
      </c>
      <c r="H63" s="20" t="s">
        <v>16</v>
      </c>
      <c r="K63" s="23"/>
    </row>
    <row r="64" spans="1:11" x14ac:dyDescent="0.25">
      <c r="A64" s="15"/>
      <c r="B64" s="16" t="s">
        <v>145</v>
      </c>
      <c r="C64" s="17" t="s">
        <v>146</v>
      </c>
      <c r="D64" s="17" t="s">
        <v>79</v>
      </c>
      <c r="E64" s="18">
        <v>11</v>
      </c>
      <c r="F64" s="18">
        <v>11569888</v>
      </c>
      <c r="G64" s="19">
        <f t="shared" si="0"/>
        <v>1.1153497103845421E-3</v>
      </c>
      <c r="H64" s="20" t="s">
        <v>16</v>
      </c>
      <c r="K64" s="23"/>
    </row>
    <row r="65" spans="1:11" x14ac:dyDescent="0.25">
      <c r="A65" s="15"/>
      <c r="B65" s="16" t="s">
        <v>147</v>
      </c>
      <c r="C65" s="17" t="s">
        <v>148</v>
      </c>
      <c r="D65" s="17" t="s">
        <v>79</v>
      </c>
      <c r="E65" s="18">
        <v>1</v>
      </c>
      <c r="F65" s="18">
        <v>1110138</v>
      </c>
      <c r="G65" s="19">
        <f t="shared" si="0"/>
        <v>1.0701850327219025E-4</v>
      </c>
      <c r="H65" s="20" t="s">
        <v>16</v>
      </c>
      <c r="K65" s="23"/>
    </row>
    <row r="66" spans="1:11" x14ac:dyDescent="0.25">
      <c r="A66" s="15"/>
      <c r="B66" s="16" t="s">
        <v>149</v>
      </c>
      <c r="C66" s="17" t="s">
        <v>150</v>
      </c>
      <c r="D66" s="17" t="s">
        <v>79</v>
      </c>
      <c r="E66" s="18">
        <v>6</v>
      </c>
      <c r="F66" s="18">
        <v>6647130</v>
      </c>
      <c r="G66" s="19">
        <f t="shared" si="0"/>
        <v>6.4079051762544297E-4</v>
      </c>
      <c r="H66" s="20" t="s">
        <v>16</v>
      </c>
      <c r="K66" s="23"/>
    </row>
    <row r="67" spans="1:11" x14ac:dyDescent="0.25">
      <c r="A67" s="15"/>
      <c r="B67" s="16" t="s">
        <v>151</v>
      </c>
      <c r="C67" s="17" t="s">
        <v>152</v>
      </c>
      <c r="D67" s="17" t="s">
        <v>79</v>
      </c>
      <c r="E67" s="18">
        <v>44</v>
      </c>
      <c r="F67" s="18">
        <v>49026824</v>
      </c>
      <c r="G67" s="19">
        <f t="shared" si="0"/>
        <v>4.7262388321714019E-3</v>
      </c>
      <c r="H67" s="20" t="s">
        <v>16</v>
      </c>
      <c r="K67" s="23"/>
    </row>
    <row r="68" spans="1:11" x14ac:dyDescent="0.25">
      <c r="A68" s="15"/>
      <c r="B68" s="16" t="s">
        <v>153</v>
      </c>
      <c r="C68" s="17" t="s">
        <v>154</v>
      </c>
      <c r="D68" s="17" t="s">
        <v>79</v>
      </c>
      <c r="E68" s="18">
        <v>49</v>
      </c>
      <c r="F68" s="18">
        <v>52249435</v>
      </c>
      <c r="G68" s="19">
        <f t="shared" si="0"/>
        <v>5.036902016251666E-3</v>
      </c>
      <c r="H68" s="20" t="s">
        <v>16</v>
      </c>
      <c r="K68" s="23"/>
    </row>
    <row r="69" spans="1:11" x14ac:dyDescent="0.25">
      <c r="A69" s="15"/>
      <c r="B69" s="16" t="s">
        <v>155</v>
      </c>
      <c r="C69" s="17" t="s">
        <v>156</v>
      </c>
      <c r="D69" s="17" t="s">
        <v>79</v>
      </c>
      <c r="E69" s="18">
        <v>50</v>
      </c>
      <c r="F69" s="18">
        <v>52672400</v>
      </c>
      <c r="G69" s="19">
        <f t="shared" si="0"/>
        <v>5.0776762994817889E-3</v>
      </c>
      <c r="H69" s="20" t="s">
        <v>16</v>
      </c>
      <c r="K69" s="23"/>
    </row>
    <row r="70" spans="1:11" x14ac:dyDescent="0.25">
      <c r="A70" s="15"/>
      <c r="B70" s="16" t="s">
        <v>157</v>
      </c>
      <c r="C70" s="17" t="s">
        <v>158</v>
      </c>
      <c r="D70" s="17" t="s">
        <v>79</v>
      </c>
      <c r="E70" s="18">
        <v>22</v>
      </c>
      <c r="F70" s="18">
        <v>23402830</v>
      </c>
      <c r="G70" s="19">
        <f t="shared" si="0"/>
        <v>2.2560581107335413E-3</v>
      </c>
      <c r="H70" s="20" t="s">
        <v>16</v>
      </c>
      <c r="K70" s="23"/>
    </row>
    <row r="71" spans="1:11" x14ac:dyDescent="0.25">
      <c r="A71" s="15"/>
      <c r="B71" s="16" t="s">
        <v>159</v>
      </c>
      <c r="C71" s="17" t="s">
        <v>160</v>
      </c>
      <c r="D71" s="17" t="s">
        <v>79</v>
      </c>
      <c r="E71" s="18">
        <v>5</v>
      </c>
      <c r="F71" s="18">
        <v>5048045</v>
      </c>
      <c r="G71" s="19">
        <f t="shared" ref="G71:G109" si="2">+F71/$F$127</f>
        <v>4.8663699499581462E-4</v>
      </c>
      <c r="H71" s="20" t="s">
        <v>16</v>
      </c>
      <c r="K71" s="23"/>
    </row>
    <row r="72" spans="1:11" x14ac:dyDescent="0.25">
      <c r="A72" s="15"/>
      <c r="B72" s="16" t="s">
        <v>161</v>
      </c>
      <c r="C72" s="17" t="s">
        <v>162</v>
      </c>
      <c r="D72" s="17" t="s">
        <v>79</v>
      </c>
      <c r="E72" s="18">
        <v>440</v>
      </c>
      <c r="F72" s="18">
        <v>47124704</v>
      </c>
      <c r="G72" s="19">
        <f t="shared" si="2"/>
        <v>4.5428724079573865E-3</v>
      </c>
      <c r="H72" s="20" t="s">
        <v>16</v>
      </c>
      <c r="K72" s="23"/>
    </row>
    <row r="73" spans="1:11" x14ac:dyDescent="0.25">
      <c r="A73" s="15"/>
      <c r="B73" s="16" t="s">
        <v>163</v>
      </c>
      <c r="C73" s="17" t="s">
        <v>164</v>
      </c>
      <c r="D73" s="17" t="s">
        <v>79</v>
      </c>
      <c r="E73" s="18">
        <v>130</v>
      </c>
      <c r="F73" s="18">
        <v>14017211</v>
      </c>
      <c r="G73" s="19">
        <f t="shared" si="2"/>
        <v>1.3512742931693909E-3</v>
      </c>
      <c r="H73" s="20" t="s">
        <v>16</v>
      </c>
      <c r="K73" s="23"/>
    </row>
    <row r="74" spans="1:11" x14ac:dyDescent="0.25">
      <c r="A74" s="15"/>
      <c r="B74" s="16" t="s">
        <v>165</v>
      </c>
      <c r="C74" s="17" t="s">
        <v>166</v>
      </c>
      <c r="D74" s="17" t="s">
        <v>79</v>
      </c>
      <c r="E74" s="18">
        <v>5000</v>
      </c>
      <c r="F74" s="18">
        <v>514666500</v>
      </c>
      <c r="G74" s="19">
        <f t="shared" si="2"/>
        <v>4.961440696051906E-2</v>
      </c>
      <c r="H74" s="20" t="s">
        <v>16</v>
      </c>
      <c r="K74" s="23"/>
    </row>
    <row r="75" spans="1:11" x14ac:dyDescent="0.25">
      <c r="A75" s="15"/>
      <c r="B75" s="16" t="s">
        <v>167</v>
      </c>
      <c r="C75" s="17" t="s">
        <v>168</v>
      </c>
      <c r="D75" s="17" t="s">
        <v>15</v>
      </c>
      <c r="E75" s="18">
        <v>740</v>
      </c>
      <c r="F75" s="18">
        <v>751884400</v>
      </c>
      <c r="G75" s="19">
        <f t="shared" si="2"/>
        <v>7.2482468955849463E-2</v>
      </c>
      <c r="H75" s="20" t="s">
        <v>16</v>
      </c>
      <c r="K75" s="23"/>
    </row>
    <row r="76" spans="1:11" x14ac:dyDescent="0.25">
      <c r="A76" s="15"/>
      <c r="B76" s="16" t="s">
        <v>169</v>
      </c>
      <c r="C76" s="17" t="s">
        <v>170</v>
      </c>
      <c r="D76" s="17" t="s">
        <v>15</v>
      </c>
      <c r="E76" s="18">
        <v>20</v>
      </c>
      <c r="F76" s="18">
        <v>19744040</v>
      </c>
      <c r="G76" s="19">
        <f t="shared" si="2"/>
        <v>1.9033467995386657E-3</v>
      </c>
      <c r="H76" s="20" t="s">
        <v>16</v>
      </c>
      <c r="K76" s="23"/>
    </row>
    <row r="77" spans="1:11" x14ac:dyDescent="0.25">
      <c r="A77" s="15"/>
      <c r="B77" s="16" t="s">
        <v>171</v>
      </c>
      <c r="C77" s="17" t="s">
        <v>172</v>
      </c>
      <c r="D77" s="17" t="s">
        <v>15</v>
      </c>
      <c r="E77" s="18">
        <v>1500</v>
      </c>
      <c r="F77" s="18">
        <v>154672800</v>
      </c>
      <c r="G77" s="19">
        <f t="shared" si="2"/>
        <v>1.4910625123109766E-2</v>
      </c>
      <c r="H77" s="20" t="s">
        <v>16</v>
      </c>
      <c r="K77" s="23"/>
    </row>
    <row r="78" spans="1:11" x14ac:dyDescent="0.25">
      <c r="A78" s="15"/>
      <c r="B78" s="16" t="s">
        <v>173</v>
      </c>
      <c r="C78" s="17" t="s">
        <v>174</v>
      </c>
      <c r="D78" s="17" t="s">
        <v>79</v>
      </c>
      <c r="E78" s="18">
        <v>4</v>
      </c>
      <c r="F78" s="18">
        <v>4292524</v>
      </c>
      <c r="G78" s="19">
        <f t="shared" si="2"/>
        <v>4.1380395386875793E-4</v>
      </c>
      <c r="H78" s="20" t="s">
        <v>16</v>
      </c>
      <c r="K78" s="23"/>
    </row>
    <row r="79" spans="1:11" x14ac:dyDescent="0.25">
      <c r="A79" s="15"/>
      <c r="B79" s="16" t="s">
        <v>175</v>
      </c>
      <c r="C79" s="17" t="s">
        <v>176</v>
      </c>
      <c r="D79" s="17" t="s">
        <v>79</v>
      </c>
      <c r="E79" s="18">
        <v>9</v>
      </c>
      <c r="F79" s="18">
        <v>9639837</v>
      </c>
      <c r="G79" s="19">
        <f t="shared" si="2"/>
        <v>9.2929070757678833E-4</v>
      </c>
      <c r="H79" s="20" t="s">
        <v>16</v>
      </c>
      <c r="K79" s="23"/>
    </row>
    <row r="80" spans="1:11" x14ac:dyDescent="0.25">
      <c r="A80" s="15"/>
      <c r="B80" s="16" t="s">
        <v>177</v>
      </c>
      <c r="C80" s="17" t="s">
        <v>178</v>
      </c>
      <c r="D80" s="17" t="s">
        <v>79</v>
      </c>
      <c r="E80" s="18">
        <v>1000</v>
      </c>
      <c r="F80" s="18">
        <v>102080300</v>
      </c>
      <c r="G80" s="19">
        <f t="shared" si="2"/>
        <v>9.8406512700008122E-3</v>
      </c>
      <c r="H80" s="20" t="s">
        <v>16</v>
      </c>
      <c r="K80" s="23"/>
    </row>
    <row r="81" spans="1:11" x14ac:dyDescent="0.25">
      <c r="A81" s="15"/>
      <c r="B81" s="16" t="s">
        <v>179</v>
      </c>
      <c r="C81" s="17" t="s">
        <v>180</v>
      </c>
      <c r="D81" s="17" t="s">
        <v>79</v>
      </c>
      <c r="E81" s="18">
        <v>3950</v>
      </c>
      <c r="F81" s="18">
        <v>406074220</v>
      </c>
      <c r="G81" s="19">
        <f t="shared" si="2"/>
        <v>3.9145993778991535E-2</v>
      </c>
      <c r="H81" s="20" t="s">
        <v>16</v>
      </c>
      <c r="K81" s="23"/>
    </row>
    <row r="82" spans="1:11" x14ac:dyDescent="0.25">
      <c r="A82" s="15"/>
      <c r="B82" s="16" t="s">
        <v>181</v>
      </c>
      <c r="C82" s="17" t="s">
        <v>182</v>
      </c>
      <c r="D82" s="17" t="s">
        <v>79</v>
      </c>
      <c r="E82" s="18">
        <v>2500</v>
      </c>
      <c r="F82" s="18">
        <v>257043250</v>
      </c>
      <c r="G82" s="19">
        <f t="shared" si="2"/>
        <v>2.4779247166766129E-2</v>
      </c>
      <c r="H82" s="20" t="s">
        <v>16</v>
      </c>
      <c r="K82" s="23"/>
    </row>
    <row r="83" spans="1:11" x14ac:dyDescent="0.25">
      <c r="A83" s="15"/>
      <c r="B83" s="16" t="s">
        <v>183</v>
      </c>
      <c r="C83" s="17" t="s">
        <v>184</v>
      </c>
      <c r="D83" s="17" t="s">
        <v>15</v>
      </c>
      <c r="E83" s="18">
        <v>3000</v>
      </c>
      <c r="F83" s="18">
        <v>308029500</v>
      </c>
      <c r="G83" s="19">
        <f t="shared" si="2"/>
        <v>2.9694376783500002E-2</v>
      </c>
      <c r="H83" s="20" t="s">
        <v>16</v>
      </c>
      <c r="K83" s="23"/>
    </row>
    <row r="84" spans="1:11" x14ac:dyDescent="0.25">
      <c r="A84" s="15"/>
      <c r="B84" s="16" t="s">
        <v>185</v>
      </c>
      <c r="C84" s="17" t="s">
        <v>186</v>
      </c>
      <c r="D84" s="17" t="s">
        <v>187</v>
      </c>
      <c r="E84" s="18">
        <v>52</v>
      </c>
      <c r="F84" s="18">
        <v>52011804</v>
      </c>
      <c r="G84" s="19">
        <f t="shared" si="2"/>
        <v>5.0139941309697697E-3</v>
      </c>
      <c r="H84" s="20" t="s">
        <v>20</v>
      </c>
      <c r="K84" s="23"/>
    </row>
    <row r="85" spans="1:11" x14ac:dyDescent="0.25">
      <c r="B85" s="16" t="s">
        <v>188</v>
      </c>
      <c r="C85" s="17" t="s">
        <v>189</v>
      </c>
      <c r="D85" s="17" t="s">
        <v>187</v>
      </c>
      <c r="E85" s="18">
        <v>20</v>
      </c>
      <c r="F85" s="18">
        <v>20081340</v>
      </c>
      <c r="G85" s="19">
        <f t="shared" si="2"/>
        <v>1.9358628841639192E-3</v>
      </c>
      <c r="H85" s="20" t="s">
        <v>28</v>
      </c>
    </row>
    <row r="86" spans="1:11" x14ac:dyDescent="0.25">
      <c r="B86" s="16" t="s">
        <v>190</v>
      </c>
      <c r="C86" s="17" t="s">
        <v>191</v>
      </c>
      <c r="D86" s="17" t="s">
        <v>15</v>
      </c>
      <c r="E86" s="18">
        <v>7</v>
      </c>
      <c r="F86" s="18">
        <v>7221487</v>
      </c>
      <c r="G86" s="19">
        <f t="shared" si="2"/>
        <v>6.961591533120922E-4</v>
      </c>
      <c r="H86" s="20" t="s">
        <v>16</v>
      </c>
    </row>
    <row r="87" spans="1:11" x14ac:dyDescent="0.25">
      <c r="B87" s="16" t="s">
        <v>192</v>
      </c>
      <c r="C87" s="17" t="s">
        <v>193</v>
      </c>
      <c r="D87" s="17" t="s">
        <v>194</v>
      </c>
      <c r="E87" s="18">
        <v>4450</v>
      </c>
      <c r="F87" s="18">
        <v>452697165</v>
      </c>
      <c r="G87" s="19">
        <f t="shared" si="2"/>
        <v>4.3640496076941558E-2</v>
      </c>
      <c r="H87" s="20" t="s">
        <v>16</v>
      </c>
    </row>
    <row r="88" spans="1:11" x14ac:dyDescent="0.25">
      <c r="A88" s="24"/>
      <c r="B88" s="16" t="s">
        <v>195</v>
      </c>
      <c r="C88" s="17" t="s">
        <v>196</v>
      </c>
      <c r="D88" s="17" t="s">
        <v>197</v>
      </c>
      <c r="E88" s="18">
        <v>8</v>
      </c>
      <c r="F88" s="18">
        <v>8221800</v>
      </c>
      <c r="G88" s="19">
        <f t="shared" si="2"/>
        <v>7.9259040786217017E-4</v>
      </c>
      <c r="H88" s="20" t="s">
        <v>16</v>
      </c>
    </row>
    <row r="89" spans="1:11" x14ac:dyDescent="0.25">
      <c r="B89" s="16" t="s">
        <v>198</v>
      </c>
      <c r="C89" s="17" t="s">
        <v>199</v>
      </c>
      <c r="D89" s="17" t="s">
        <v>197</v>
      </c>
      <c r="E89" s="18">
        <v>10</v>
      </c>
      <c r="F89" s="18">
        <v>10091250</v>
      </c>
      <c r="G89" s="19">
        <f t="shared" si="2"/>
        <v>9.7280740875953253E-4</v>
      </c>
      <c r="H89" s="20" t="s">
        <v>16</v>
      </c>
    </row>
    <row r="90" spans="1:11" x14ac:dyDescent="0.25">
      <c r="B90" s="16" t="s">
        <v>200</v>
      </c>
      <c r="C90" s="17" t="s">
        <v>201</v>
      </c>
      <c r="D90" s="17" t="s">
        <v>135</v>
      </c>
      <c r="E90" s="18">
        <v>17</v>
      </c>
      <c r="F90" s="18">
        <v>17891531</v>
      </c>
      <c r="G90" s="19">
        <f t="shared" si="2"/>
        <v>1.7247629293547229E-3</v>
      </c>
      <c r="H90" s="20" t="s">
        <v>16</v>
      </c>
    </row>
    <row r="91" spans="1:11" x14ac:dyDescent="0.25">
      <c r="B91" s="16" t="s">
        <v>202</v>
      </c>
      <c r="C91" s="17" t="s">
        <v>203</v>
      </c>
      <c r="D91" s="17" t="s">
        <v>135</v>
      </c>
      <c r="E91" s="18">
        <v>2500</v>
      </c>
      <c r="F91" s="18">
        <v>255469750</v>
      </c>
      <c r="G91" s="19">
        <f t="shared" si="2"/>
        <v>2.4627560065794186E-2</v>
      </c>
      <c r="H91" s="20" t="s">
        <v>16</v>
      </c>
    </row>
    <row r="92" spans="1:11" x14ac:dyDescent="0.25">
      <c r="B92" s="16" t="s">
        <v>204</v>
      </c>
      <c r="C92" s="17" t="s">
        <v>205</v>
      </c>
      <c r="D92" s="17" t="s">
        <v>194</v>
      </c>
      <c r="E92" s="18">
        <v>2000</v>
      </c>
      <c r="F92" s="18">
        <v>203082400</v>
      </c>
      <c r="G92" s="19">
        <f t="shared" si="2"/>
        <v>1.9577362894454789E-2</v>
      </c>
      <c r="H92" s="20" t="s">
        <v>19</v>
      </c>
    </row>
    <row r="93" spans="1:11" x14ac:dyDescent="0.25">
      <c r="B93" s="16" t="s">
        <v>206</v>
      </c>
      <c r="C93" s="17" t="s">
        <v>207</v>
      </c>
      <c r="D93" s="17" t="s">
        <v>194</v>
      </c>
      <c r="E93" s="18">
        <v>1500</v>
      </c>
      <c r="F93" s="18">
        <v>152190600</v>
      </c>
      <c r="G93" s="19">
        <f t="shared" si="2"/>
        <v>1.4671338359822471E-2</v>
      </c>
      <c r="H93" s="20" t="s">
        <v>19</v>
      </c>
    </row>
    <row r="94" spans="1:11" x14ac:dyDescent="0.25">
      <c r="B94" s="16" t="s">
        <v>208</v>
      </c>
      <c r="C94" s="17" t="s">
        <v>209</v>
      </c>
      <c r="D94" s="17" t="s">
        <v>187</v>
      </c>
      <c r="E94" s="18">
        <v>40</v>
      </c>
      <c r="F94" s="18">
        <v>8220024</v>
      </c>
      <c r="G94" s="19">
        <f t="shared" si="2"/>
        <v>7.9241919954229332E-4</v>
      </c>
      <c r="H94" s="20" t="s">
        <v>19</v>
      </c>
    </row>
    <row r="95" spans="1:11" x14ac:dyDescent="0.25">
      <c r="B95" s="16" t="s">
        <v>210</v>
      </c>
      <c r="C95" s="17" t="s">
        <v>211</v>
      </c>
      <c r="D95" s="17" t="s">
        <v>187</v>
      </c>
      <c r="E95" s="18">
        <v>140</v>
      </c>
      <c r="F95" s="18">
        <v>14934360</v>
      </c>
      <c r="G95" s="19">
        <f t="shared" si="2"/>
        <v>1.4396884482182101E-3</v>
      </c>
      <c r="H95" s="20" t="s">
        <v>32</v>
      </c>
    </row>
    <row r="96" spans="1:11" x14ac:dyDescent="0.25">
      <c r="B96" s="16" t="s">
        <v>212</v>
      </c>
      <c r="C96" s="17" t="s">
        <v>213</v>
      </c>
      <c r="D96" s="17" t="s">
        <v>187</v>
      </c>
      <c r="E96" s="18">
        <v>200</v>
      </c>
      <c r="F96" s="18">
        <v>21265260</v>
      </c>
      <c r="G96" s="19">
        <f t="shared" si="2"/>
        <v>2.0499940519953163E-3</v>
      </c>
      <c r="H96" s="20" t="s">
        <v>32</v>
      </c>
    </row>
    <row r="97" spans="1:8" x14ac:dyDescent="0.25">
      <c r="B97" s="16" t="s">
        <v>214</v>
      </c>
      <c r="C97" s="17" t="s">
        <v>215</v>
      </c>
      <c r="D97" s="17" t="s">
        <v>187</v>
      </c>
      <c r="E97" s="18">
        <v>100</v>
      </c>
      <c r="F97" s="18">
        <v>10595620</v>
      </c>
      <c r="G97" s="19">
        <f t="shared" si="2"/>
        <v>1.0214292219894144E-3</v>
      </c>
      <c r="H97" s="20" t="s">
        <v>32</v>
      </c>
    </row>
    <row r="98" spans="1:8" x14ac:dyDescent="0.25">
      <c r="B98" s="16" t="s">
        <v>216</v>
      </c>
      <c r="C98" s="17" t="s">
        <v>217</v>
      </c>
      <c r="D98" s="17" t="s">
        <v>187</v>
      </c>
      <c r="E98" s="18">
        <v>100</v>
      </c>
      <c r="F98" s="18">
        <v>10587500</v>
      </c>
      <c r="G98" s="19">
        <f t="shared" si="2"/>
        <v>1.0206464452115992E-3</v>
      </c>
      <c r="H98" s="20" t="s">
        <v>32</v>
      </c>
    </row>
    <row r="99" spans="1:8" x14ac:dyDescent="0.25">
      <c r="B99" s="16" t="s">
        <v>218</v>
      </c>
      <c r="C99" s="17" t="s">
        <v>219</v>
      </c>
      <c r="D99" s="17" t="s">
        <v>187</v>
      </c>
      <c r="E99" s="18">
        <v>100</v>
      </c>
      <c r="F99" s="18">
        <v>10542430</v>
      </c>
      <c r="G99" s="19">
        <f t="shared" si="2"/>
        <v>1.016301648490401E-3</v>
      </c>
      <c r="H99" s="20" t="s">
        <v>32</v>
      </c>
    </row>
    <row r="100" spans="1:8" x14ac:dyDescent="0.25">
      <c r="B100" s="16" t="s">
        <v>220</v>
      </c>
      <c r="C100" s="17" t="s">
        <v>221</v>
      </c>
      <c r="D100" s="17" t="s">
        <v>187</v>
      </c>
      <c r="E100" s="18">
        <v>100</v>
      </c>
      <c r="F100" s="18">
        <v>10519790</v>
      </c>
      <c r="G100" s="19">
        <f t="shared" si="2"/>
        <v>1.0141191280162954E-3</v>
      </c>
      <c r="H100" s="20" t="s">
        <v>32</v>
      </c>
    </row>
    <row r="101" spans="1:8" x14ac:dyDescent="0.25">
      <c r="B101" s="16" t="s">
        <v>222</v>
      </c>
      <c r="C101" s="17" t="s">
        <v>223</v>
      </c>
      <c r="D101" s="17" t="s">
        <v>187</v>
      </c>
      <c r="E101" s="18">
        <v>100</v>
      </c>
      <c r="F101" s="18">
        <v>10464710</v>
      </c>
      <c r="G101" s="19">
        <f t="shared" si="2"/>
        <v>1.0088093564741699E-3</v>
      </c>
      <c r="H101" s="20" t="s">
        <v>32</v>
      </c>
    </row>
    <row r="102" spans="1:8" x14ac:dyDescent="0.25">
      <c r="B102" s="16" t="s">
        <v>224</v>
      </c>
      <c r="C102" s="17" t="s">
        <v>225</v>
      </c>
      <c r="D102" s="17" t="s">
        <v>187</v>
      </c>
      <c r="E102" s="18">
        <v>100</v>
      </c>
      <c r="F102" s="18">
        <v>10474090</v>
      </c>
      <c r="G102" s="19">
        <f t="shared" si="2"/>
        <v>1.0097135986140598E-3</v>
      </c>
      <c r="H102" s="20" t="s">
        <v>32</v>
      </c>
    </row>
    <row r="103" spans="1:8" x14ac:dyDescent="0.25">
      <c r="A103" s="24"/>
      <c r="B103" s="16" t="s">
        <v>226</v>
      </c>
      <c r="C103" s="17" t="s">
        <v>227</v>
      </c>
      <c r="D103" s="17" t="s">
        <v>74</v>
      </c>
      <c r="E103" s="18">
        <v>17</v>
      </c>
      <c r="F103" s="18">
        <v>19419627</v>
      </c>
      <c r="G103" s="19">
        <f t="shared" si="2"/>
        <v>1.8720730356444101E-3</v>
      </c>
      <c r="H103" s="20" t="s">
        <v>16</v>
      </c>
    </row>
    <row r="104" spans="1:8" x14ac:dyDescent="0.25">
      <c r="B104" s="16" t="s">
        <v>228</v>
      </c>
      <c r="C104" s="17" t="s">
        <v>229</v>
      </c>
      <c r="D104" s="17" t="s">
        <v>74</v>
      </c>
      <c r="E104" s="18">
        <v>22</v>
      </c>
      <c r="F104" s="18">
        <v>23842852</v>
      </c>
      <c r="G104" s="19">
        <f t="shared" si="2"/>
        <v>2.2984767072024809E-3</v>
      </c>
      <c r="H104" s="20" t="s">
        <v>16</v>
      </c>
    </row>
    <row r="105" spans="1:8" x14ac:dyDescent="0.25">
      <c r="B105" s="16" t="s">
        <v>230</v>
      </c>
      <c r="C105" s="17" t="s">
        <v>231</v>
      </c>
      <c r="D105" s="17" t="s">
        <v>74</v>
      </c>
      <c r="E105" s="18">
        <v>5</v>
      </c>
      <c r="F105" s="18">
        <v>5045375</v>
      </c>
      <c r="G105" s="19">
        <f t="shared" si="2"/>
        <v>4.8637960410951334E-4</v>
      </c>
      <c r="H105" s="20" t="s">
        <v>16</v>
      </c>
    </row>
    <row r="106" spans="1:8" x14ac:dyDescent="0.25">
      <c r="B106" s="16" t="s">
        <v>232</v>
      </c>
      <c r="C106" s="17" t="s">
        <v>233</v>
      </c>
      <c r="D106" s="17" t="s">
        <v>74</v>
      </c>
      <c r="E106" s="18">
        <v>50</v>
      </c>
      <c r="F106" s="18">
        <v>51704600</v>
      </c>
      <c r="G106" s="19">
        <f t="shared" si="2"/>
        <v>4.9843793332786449E-3</v>
      </c>
      <c r="H106" s="20" t="s">
        <v>16</v>
      </c>
    </row>
    <row r="107" spans="1:8" x14ac:dyDescent="0.25">
      <c r="B107" s="16" t="s">
        <v>234</v>
      </c>
      <c r="C107" s="17" t="s">
        <v>235</v>
      </c>
      <c r="D107" s="17" t="s">
        <v>74</v>
      </c>
      <c r="E107" s="18">
        <v>17</v>
      </c>
      <c r="F107" s="18">
        <v>17407303</v>
      </c>
      <c r="G107" s="19">
        <f t="shared" si="2"/>
        <v>1.6780828266985792E-3</v>
      </c>
      <c r="H107" s="20" t="s">
        <v>16</v>
      </c>
    </row>
    <row r="108" spans="1:8" x14ac:dyDescent="0.25">
      <c r="B108" s="16" t="s">
        <v>236</v>
      </c>
      <c r="C108" s="17" t="s">
        <v>237</v>
      </c>
      <c r="D108" s="17" t="s">
        <v>74</v>
      </c>
      <c r="E108" s="18">
        <v>3</v>
      </c>
      <c r="F108" s="18">
        <v>3124524</v>
      </c>
      <c r="G108" s="19">
        <f t="shared" si="2"/>
        <v>3.0120749124706744E-4</v>
      </c>
      <c r="H108" s="20" t="s">
        <v>16</v>
      </c>
    </row>
    <row r="109" spans="1:8" x14ac:dyDescent="0.25">
      <c r="B109" s="16" t="s">
        <v>238</v>
      </c>
      <c r="C109" s="17" t="s">
        <v>239</v>
      </c>
      <c r="D109" s="17" t="s">
        <v>74</v>
      </c>
      <c r="E109" s="18">
        <v>9</v>
      </c>
      <c r="F109" s="18">
        <v>9239904</v>
      </c>
      <c r="G109" s="19">
        <f t="shared" si="2"/>
        <v>8.9073673404452757E-4</v>
      </c>
      <c r="H109" s="20" t="s">
        <v>16</v>
      </c>
    </row>
    <row r="110" spans="1:8" x14ac:dyDescent="0.25">
      <c r="B110" s="16"/>
      <c r="C110" s="17"/>
      <c r="D110" s="17"/>
      <c r="E110" s="18"/>
      <c r="F110" s="18"/>
      <c r="G110" s="19"/>
      <c r="H110" s="20"/>
    </row>
    <row r="111" spans="1:8" x14ac:dyDescent="0.25">
      <c r="B111" s="16"/>
      <c r="C111" s="17"/>
      <c r="D111" s="17"/>
      <c r="E111" s="18"/>
      <c r="F111" s="18"/>
      <c r="G111" s="19"/>
      <c r="H111" s="20"/>
    </row>
    <row r="112" spans="1:8" x14ac:dyDescent="0.25">
      <c r="B112" s="16"/>
      <c r="C112" s="17"/>
      <c r="D112" s="17"/>
      <c r="E112" s="18"/>
      <c r="F112" s="18"/>
      <c r="G112" s="19"/>
      <c r="H112" s="20"/>
    </row>
    <row r="113" spans="2:12" x14ac:dyDescent="0.25">
      <c r="B113" s="16"/>
      <c r="C113" s="17"/>
      <c r="D113" s="17"/>
      <c r="E113" s="18"/>
      <c r="F113" s="18"/>
      <c r="G113" s="19"/>
      <c r="H113" s="20"/>
    </row>
    <row r="114" spans="2:12" x14ac:dyDescent="0.25">
      <c r="B114" s="16"/>
      <c r="C114" s="17"/>
      <c r="D114" s="17"/>
      <c r="E114" s="18"/>
      <c r="F114" s="18"/>
      <c r="G114" s="19"/>
      <c r="H114" s="20"/>
    </row>
    <row r="115" spans="2:12" x14ac:dyDescent="0.25">
      <c r="B115" s="25"/>
      <c r="C115" s="25" t="s">
        <v>240</v>
      </c>
      <c r="D115" s="25"/>
      <c r="E115" s="26"/>
      <c r="F115" s="27">
        <f>SUM(F7:F114)</f>
        <v>9800042377.3999996</v>
      </c>
      <c r="G115" s="28">
        <f>+F115/$F$127</f>
        <v>0.94473467914203912</v>
      </c>
      <c r="H115" s="29"/>
    </row>
    <row r="116" spans="2:12" x14ac:dyDescent="0.25">
      <c r="G116" s="30"/>
    </row>
    <row r="117" spans="2:12" x14ac:dyDescent="0.25">
      <c r="B117" s="31"/>
      <c r="C117" s="31" t="s">
        <v>241</v>
      </c>
      <c r="D117" s="31"/>
      <c r="E117" s="31"/>
      <c r="F117" s="31" t="s">
        <v>10</v>
      </c>
      <c r="G117" s="32" t="s">
        <v>11</v>
      </c>
      <c r="J117" s="33" t="s">
        <v>16</v>
      </c>
    </row>
    <row r="118" spans="2:12" x14ac:dyDescent="0.25">
      <c r="B118" s="34"/>
      <c r="C118" s="25" t="s">
        <v>242</v>
      </c>
      <c r="D118" s="17"/>
      <c r="E118" s="35"/>
      <c r="F118" s="36" t="s">
        <v>243</v>
      </c>
      <c r="G118" s="37">
        <v>0</v>
      </c>
      <c r="J118" s="33" t="s">
        <v>16</v>
      </c>
      <c r="L118" s="21" t="s">
        <v>16</v>
      </c>
    </row>
    <row r="119" spans="2:12" x14ac:dyDescent="0.25">
      <c r="B119" s="34" t="s">
        <v>244</v>
      </c>
      <c r="C119" s="25" t="s">
        <v>245</v>
      </c>
      <c r="D119" s="25"/>
      <c r="E119" s="26"/>
      <c r="F119" s="18">
        <v>327380636.51999998</v>
      </c>
      <c r="G119" s="37">
        <f>+F119/$F$127</f>
        <v>3.1559847262833403E-2</v>
      </c>
      <c r="J119" s="33" t="s">
        <v>16</v>
      </c>
      <c r="L119" s="21" t="s">
        <v>246</v>
      </c>
    </row>
    <row r="120" spans="2:12" x14ac:dyDescent="0.25">
      <c r="B120" s="34"/>
      <c r="C120" s="25" t="s">
        <v>247</v>
      </c>
      <c r="D120" s="17"/>
      <c r="E120" s="35"/>
      <c r="F120" s="26" t="s">
        <v>243</v>
      </c>
      <c r="G120" s="37">
        <v>0</v>
      </c>
      <c r="J120" s="33" t="s">
        <v>16</v>
      </c>
      <c r="L120" s="21" t="s">
        <v>246</v>
      </c>
    </row>
    <row r="121" spans="2:12" x14ac:dyDescent="0.25">
      <c r="B121" s="34"/>
      <c r="C121" s="25" t="s">
        <v>248</v>
      </c>
      <c r="D121" s="17"/>
      <c r="E121" s="35"/>
      <c r="F121" s="26" t="s">
        <v>243</v>
      </c>
      <c r="G121" s="37">
        <v>0</v>
      </c>
      <c r="J121" s="33" t="s">
        <v>246</v>
      </c>
      <c r="L121" s="21" t="s">
        <v>19</v>
      </c>
    </row>
    <row r="122" spans="2:12" x14ac:dyDescent="0.25">
      <c r="B122" s="34"/>
      <c r="C122" s="25" t="s">
        <v>249</v>
      </c>
      <c r="D122" s="17"/>
      <c r="E122" s="35"/>
      <c r="F122" s="26" t="s">
        <v>243</v>
      </c>
      <c r="G122" s="37">
        <v>0</v>
      </c>
      <c r="J122" s="33" t="s">
        <v>19</v>
      </c>
      <c r="L122" s="21" t="s">
        <v>25</v>
      </c>
    </row>
    <row r="123" spans="2:12" x14ac:dyDescent="0.25">
      <c r="B123" s="17" t="s">
        <v>250</v>
      </c>
      <c r="C123" s="17" t="s">
        <v>251</v>
      </c>
      <c r="D123" s="17"/>
      <c r="E123" s="35"/>
      <c r="F123" s="18">
        <v>245904644.91</v>
      </c>
      <c r="G123" s="37">
        <f>+F123/$F$127</f>
        <v>2.3705473595127469E-2</v>
      </c>
      <c r="J123" s="21" t="s">
        <v>25</v>
      </c>
      <c r="L123" s="23" t="s">
        <v>28</v>
      </c>
    </row>
    <row r="124" spans="2:12" x14ac:dyDescent="0.25">
      <c r="B124" s="34"/>
      <c r="C124" s="17"/>
      <c r="D124" s="17"/>
      <c r="E124" s="35"/>
      <c r="F124" s="36"/>
      <c r="G124" s="37"/>
      <c r="J124" s="21" t="s">
        <v>16</v>
      </c>
      <c r="L124" s="23" t="s">
        <v>32</v>
      </c>
    </row>
    <row r="125" spans="2:12" x14ac:dyDescent="0.25">
      <c r="B125" s="34"/>
      <c r="C125" s="17" t="s">
        <v>252</v>
      </c>
      <c r="D125" s="17"/>
      <c r="E125" s="35"/>
      <c r="F125" s="38">
        <f>SUM(F118:F124)</f>
        <v>573285281.42999995</v>
      </c>
      <c r="G125" s="37">
        <f>+F125/$F$127</f>
        <v>5.5265320857960869E-2</v>
      </c>
      <c r="J125" s="21" t="s">
        <v>16</v>
      </c>
      <c r="L125" s="23" t="s">
        <v>253</v>
      </c>
    </row>
    <row r="126" spans="2:12" x14ac:dyDescent="0.25">
      <c r="B126" s="34"/>
      <c r="C126" s="17"/>
      <c r="D126" s="17"/>
      <c r="E126" s="35"/>
      <c r="F126" s="38"/>
      <c r="G126" s="37"/>
    </row>
    <row r="127" spans="2:12" x14ac:dyDescent="0.25">
      <c r="B127" s="39"/>
      <c r="C127" s="40" t="s">
        <v>254</v>
      </c>
      <c r="D127" s="41"/>
      <c r="E127" s="42"/>
      <c r="F127" s="42">
        <f>+F125+F115</f>
        <v>10373327658.83</v>
      </c>
      <c r="G127" s="43">
        <v>1</v>
      </c>
    </row>
    <row r="128" spans="2:12" x14ac:dyDescent="0.25">
      <c r="F128" s="44"/>
    </row>
    <row r="129" spans="2:7" x14ac:dyDescent="0.25">
      <c r="C129" s="25" t="s">
        <v>255</v>
      </c>
      <c r="D129" s="45">
        <v>6.78</v>
      </c>
      <c r="F129" s="5">
        <v>0</v>
      </c>
    </row>
    <row r="130" spans="2:7" x14ac:dyDescent="0.25">
      <c r="C130" s="25" t="s">
        <v>256</v>
      </c>
      <c r="D130" s="45">
        <v>4.8499999999999996</v>
      </c>
    </row>
    <row r="131" spans="2:7" x14ac:dyDescent="0.25">
      <c r="C131" s="25" t="s">
        <v>257</v>
      </c>
      <c r="D131" s="45">
        <v>6.92</v>
      </c>
    </row>
    <row r="132" spans="2:7" x14ac:dyDescent="0.25">
      <c r="C132" s="25" t="s">
        <v>258</v>
      </c>
      <c r="D132" s="46">
        <v>19.5045</v>
      </c>
    </row>
    <row r="133" spans="2:7" x14ac:dyDescent="0.25">
      <c r="C133" s="25" t="s">
        <v>259</v>
      </c>
      <c r="D133" s="46">
        <v>19.251100000000001</v>
      </c>
    </row>
    <row r="134" spans="2:7" x14ac:dyDescent="0.25">
      <c r="C134" s="25" t="s">
        <v>260</v>
      </c>
      <c r="D134" s="47"/>
    </row>
    <row r="135" spans="2:7" x14ac:dyDescent="0.25">
      <c r="C135" s="25" t="s">
        <v>261</v>
      </c>
      <c r="D135" s="48">
        <v>0</v>
      </c>
    </row>
    <row r="136" spans="2:7" x14ac:dyDescent="0.25">
      <c r="C136" s="25" t="s">
        <v>262</v>
      </c>
      <c r="D136" s="48">
        <v>0</v>
      </c>
      <c r="F136" s="44"/>
      <c r="G136" s="49"/>
    </row>
    <row r="137" spans="2:7" x14ac:dyDescent="0.25">
      <c r="B137" s="50"/>
      <c r="C137" s="51"/>
    </row>
    <row r="138" spans="2:7" x14ac:dyDescent="0.25">
      <c r="F138" s="5"/>
    </row>
    <row r="139" spans="2:7" x14ac:dyDescent="0.25">
      <c r="C139" s="31" t="s">
        <v>263</v>
      </c>
      <c r="D139" s="31"/>
      <c r="E139" s="31"/>
      <c r="F139" s="31"/>
      <c r="G139" s="52"/>
    </row>
    <row r="140" spans="2:7" x14ac:dyDescent="0.25">
      <c r="C140" s="31" t="s">
        <v>264</v>
      </c>
      <c r="D140" s="31"/>
      <c r="E140" s="31"/>
      <c r="F140" s="31" t="s">
        <v>10</v>
      </c>
      <c r="G140" s="52" t="s">
        <v>11</v>
      </c>
    </row>
    <row r="141" spans="2:7" x14ac:dyDescent="0.25">
      <c r="C141" s="25" t="s">
        <v>265</v>
      </c>
      <c r="D141" s="17"/>
      <c r="E141" s="35"/>
      <c r="F141" s="53">
        <f>SUMIF(Table1345676857[[Industry ]],A109,Table1345676857[Market Value])</f>
        <v>0</v>
      </c>
      <c r="G141" s="54">
        <f>+F141/$F$127</f>
        <v>0</v>
      </c>
    </row>
    <row r="142" spans="2:7" x14ac:dyDescent="0.25">
      <c r="C142" s="17" t="s">
        <v>266</v>
      </c>
      <c r="D142" s="17"/>
      <c r="E142" s="35"/>
      <c r="F142" s="53">
        <f>SUMIF(Table1345676857[[Industry ]],A110,Table1345676857[Market Value])</f>
        <v>0</v>
      </c>
      <c r="G142" s="54">
        <f>+F142/$F$127</f>
        <v>0</v>
      </c>
    </row>
    <row r="143" spans="2:7" x14ac:dyDescent="0.25">
      <c r="C143" s="17" t="s">
        <v>267</v>
      </c>
      <c r="D143" s="17"/>
      <c r="E143" s="35"/>
      <c r="F143" s="53">
        <f t="shared" ref="F143:F152" si="3">SUMIF($E$155:$E$164,C143,$H$155:$H$164)</f>
        <v>9466665423.3999996</v>
      </c>
      <c r="G143" s="54">
        <f>+F143/$F$127</f>
        <v>0.91259678039204417</v>
      </c>
    </row>
    <row r="144" spans="2:7" x14ac:dyDescent="0.25">
      <c r="C144" s="17" t="s">
        <v>268</v>
      </c>
      <c r="D144" s="17"/>
      <c r="E144" s="35"/>
      <c r="F144" s="53">
        <f t="shared" si="3"/>
        <v>0</v>
      </c>
      <c r="G144" s="54">
        <f t="shared" ref="G144:G152" si="4">+F144/$F$127</f>
        <v>0</v>
      </c>
    </row>
    <row r="145" spans="3:8" x14ac:dyDescent="0.25">
      <c r="C145" s="17" t="s">
        <v>269</v>
      </c>
      <c r="D145" s="17"/>
      <c r="E145" s="35"/>
      <c r="F145" s="53">
        <f t="shared" si="3"/>
        <v>126930700</v>
      </c>
      <c r="G145" s="54">
        <f>+F145/$F$127</f>
        <v>1.2236256693574492E-2</v>
      </c>
    </row>
    <row r="146" spans="3:8" x14ac:dyDescent="0.25">
      <c r="C146" s="17" t="s">
        <v>270</v>
      </c>
      <c r="D146" s="17"/>
      <c r="E146" s="35"/>
      <c r="F146" s="53">
        <f t="shared" si="3"/>
        <v>206446254</v>
      </c>
      <c r="G146" s="54">
        <f t="shared" si="4"/>
        <v>1.990164205642039E-2</v>
      </c>
    </row>
    <row r="147" spans="3:8" x14ac:dyDescent="0.25">
      <c r="C147" s="17" t="s">
        <v>271</v>
      </c>
      <c r="D147" s="17"/>
      <c r="E147" s="35"/>
      <c r="F147" s="53">
        <f t="shared" si="3"/>
        <v>0</v>
      </c>
      <c r="G147" s="54">
        <f t="shared" si="4"/>
        <v>0</v>
      </c>
    </row>
    <row r="148" spans="3:8" x14ac:dyDescent="0.25">
      <c r="C148" s="17" t="s">
        <v>272</v>
      </c>
      <c r="D148" s="17"/>
      <c r="E148" s="35"/>
      <c r="F148" s="53">
        <f t="shared" si="3"/>
        <v>0</v>
      </c>
      <c r="G148" s="54">
        <f t="shared" si="4"/>
        <v>0</v>
      </c>
    </row>
    <row r="149" spans="3:8" x14ac:dyDescent="0.25">
      <c r="C149" s="17" t="s">
        <v>273</v>
      </c>
      <c r="D149" s="17"/>
      <c r="E149" s="35"/>
      <c r="F149" s="53">
        <f t="shared" si="3"/>
        <v>0</v>
      </c>
      <c r="G149" s="54">
        <f t="shared" si="4"/>
        <v>0</v>
      </c>
    </row>
    <row r="150" spans="3:8" x14ac:dyDescent="0.25">
      <c r="C150" s="17" t="s">
        <v>274</v>
      </c>
      <c r="D150" s="17"/>
      <c r="E150" s="35"/>
      <c r="F150" s="53">
        <f t="shared" si="3"/>
        <v>0</v>
      </c>
      <c r="G150" s="54">
        <f t="shared" si="4"/>
        <v>0</v>
      </c>
    </row>
    <row r="151" spans="3:8" x14ac:dyDescent="0.25">
      <c r="C151" s="17" t="s">
        <v>275</v>
      </c>
      <c r="D151" s="17"/>
      <c r="E151" s="35"/>
      <c r="F151" s="53">
        <f t="shared" si="3"/>
        <v>0</v>
      </c>
      <c r="G151" s="55">
        <f t="shared" si="4"/>
        <v>0</v>
      </c>
    </row>
    <row r="152" spans="3:8" x14ac:dyDescent="0.25">
      <c r="C152" s="17" t="s">
        <v>276</v>
      </c>
      <c r="D152" s="17"/>
      <c r="E152" s="35"/>
      <c r="F152" s="53">
        <f t="shared" si="3"/>
        <v>0</v>
      </c>
      <c r="G152" s="55">
        <f t="shared" si="4"/>
        <v>0</v>
      </c>
    </row>
    <row r="153" spans="3:8" x14ac:dyDescent="0.25">
      <c r="C153" s="17" t="s">
        <v>277</v>
      </c>
      <c r="D153" s="17"/>
      <c r="E153" s="35"/>
      <c r="F153" s="56">
        <f>SUM(F141:F152)</f>
        <v>9800042377.3999996</v>
      </c>
      <c r="G153" s="57">
        <f>SUM(G141:G152)</f>
        <v>0.94473467914203912</v>
      </c>
      <c r="H153" s="58">
        <f>F115-H165</f>
        <v>0</v>
      </c>
    </row>
    <row r="154" spans="3:8" s="7" customFormat="1" x14ac:dyDescent="0.25">
      <c r="E154" s="59"/>
      <c r="G154" s="60"/>
    </row>
    <row r="155" spans="3:8" s="7" customFormat="1" x14ac:dyDescent="0.25">
      <c r="E155" s="7" t="s">
        <v>267</v>
      </c>
      <c r="F155" s="7" t="s">
        <v>19</v>
      </c>
      <c r="G155" s="61">
        <f>H155/$F$127</f>
        <v>0.15242338190812874</v>
      </c>
      <c r="H155" s="22">
        <f t="shared" ref="H155:H164" si="5">SUMIF($H$7:$H$114,F155,$F$7:$F$114)</f>
        <v>1581137683.4000001</v>
      </c>
    </row>
    <row r="156" spans="3:8" s="7" customFormat="1" x14ac:dyDescent="0.25">
      <c r="C156" s="7" t="s">
        <v>267</v>
      </c>
      <c r="E156" s="7" t="s">
        <v>267</v>
      </c>
      <c r="F156" s="7" t="s">
        <v>278</v>
      </c>
      <c r="G156" s="61">
        <f t="shared" ref="G156:G164" si="6">H156/$F$127</f>
        <v>0</v>
      </c>
      <c r="H156" s="22">
        <f t="shared" si="5"/>
        <v>0</v>
      </c>
    </row>
    <row r="157" spans="3:8" s="7" customFormat="1" x14ac:dyDescent="0.25">
      <c r="C157" s="7" t="s">
        <v>267</v>
      </c>
      <c r="E157" s="7" t="s">
        <v>267</v>
      </c>
      <c r="F157" s="21" t="s">
        <v>25</v>
      </c>
      <c r="G157" s="61">
        <f t="shared" si="6"/>
        <v>0</v>
      </c>
      <c r="H157" s="22">
        <f t="shared" si="5"/>
        <v>0</v>
      </c>
    </row>
    <row r="158" spans="3:8" s="7" customFormat="1" x14ac:dyDescent="0.25">
      <c r="C158" s="7" t="s">
        <v>267</v>
      </c>
      <c r="E158" s="7" t="s">
        <v>267</v>
      </c>
      <c r="F158" s="23" t="s">
        <v>253</v>
      </c>
      <c r="G158" s="61">
        <f t="shared" si="6"/>
        <v>0</v>
      </c>
      <c r="H158" s="22">
        <f t="shared" si="5"/>
        <v>0</v>
      </c>
    </row>
    <row r="159" spans="3:8" s="7" customFormat="1" x14ac:dyDescent="0.25">
      <c r="C159" s="7" t="s">
        <v>267</v>
      </c>
      <c r="E159" s="7" t="s">
        <v>267</v>
      </c>
      <c r="F159" s="7" t="s">
        <v>16</v>
      </c>
      <c r="G159" s="61">
        <f t="shared" si="6"/>
        <v>0.69978183151487816</v>
      </c>
      <c r="H159" s="22">
        <f t="shared" si="5"/>
        <v>7259066228</v>
      </c>
    </row>
    <row r="160" spans="3:8" s="7" customFormat="1" x14ac:dyDescent="0.25">
      <c r="C160" s="7" t="s">
        <v>267</v>
      </c>
      <c r="E160" s="7" t="s">
        <v>269</v>
      </c>
      <c r="F160" s="7" t="s">
        <v>28</v>
      </c>
      <c r="G160" s="61">
        <f t="shared" si="6"/>
        <v>1.2236256693574492E-2</v>
      </c>
      <c r="H160" s="22">
        <f t="shared" si="5"/>
        <v>126930700</v>
      </c>
    </row>
    <row r="161" spans="3:8" s="7" customFormat="1" x14ac:dyDescent="0.25">
      <c r="C161" s="7" t="s">
        <v>269</v>
      </c>
      <c r="E161" s="7" t="s">
        <v>270</v>
      </c>
      <c r="F161" s="7" t="s">
        <v>20</v>
      </c>
      <c r="G161" s="61">
        <f t="shared" si="6"/>
        <v>5.0139941309697697E-3</v>
      </c>
      <c r="H161" s="22">
        <f t="shared" si="5"/>
        <v>52011804</v>
      </c>
    </row>
    <row r="162" spans="3:8" s="7" customFormat="1" x14ac:dyDescent="0.25">
      <c r="C162" s="7" t="s">
        <v>270</v>
      </c>
      <c r="E162" s="7" t="s">
        <v>267</v>
      </c>
      <c r="F162" s="7" t="s">
        <v>32</v>
      </c>
      <c r="G162" s="61">
        <f t="shared" si="6"/>
        <v>6.0391566969037414E-2</v>
      </c>
      <c r="H162" s="22">
        <f t="shared" si="5"/>
        <v>626461512</v>
      </c>
    </row>
    <row r="163" spans="3:8" s="7" customFormat="1" x14ac:dyDescent="0.25">
      <c r="C163" s="7" t="s">
        <v>267</v>
      </c>
      <c r="E163" s="7" t="s">
        <v>270</v>
      </c>
      <c r="F163" s="7" t="s">
        <v>35</v>
      </c>
      <c r="G163" s="61">
        <f t="shared" si="6"/>
        <v>1.4887647925450621E-2</v>
      </c>
      <c r="H163" s="22">
        <f t="shared" si="5"/>
        <v>154434450</v>
      </c>
    </row>
    <row r="164" spans="3:8" s="7" customFormat="1" x14ac:dyDescent="0.25">
      <c r="C164" s="7" t="s">
        <v>270</v>
      </c>
      <c r="E164" s="7" t="s">
        <v>267</v>
      </c>
      <c r="F164" s="7" t="s">
        <v>279</v>
      </c>
      <c r="G164" s="61">
        <f t="shared" si="6"/>
        <v>0</v>
      </c>
      <c r="H164" s="22">
        <f t="shared" si="5"/>
        <v>0</v>
      </c>
    </row>
    <row r="165" spans="3:8" s="7" customFormat="1" x14ac:dyDescent="0.25">
      <c r="C165" s="7" t="s">
        <v>267</v>
      </c>
      <c r="E165" s="59"/>
      <c r="G165" s="62">
        <f>SUM(G155:G164)</f>
        <v>0.94473467914203935</v>
      </c>
      <c r="H165" s="63">
        <f>SUM(H155:H164)</f>
        <v>9800042377.3999996</v>
      </c>
    </row>
    <row r="166" spans="3:8" s="7" customFormat="1" x14ac:dyDescent="0.25">
      <c r="E166" s="59"/>
      <c r="G166" s="60"/>
      <c r="H166" s="58">
        <f>+H165-F115</f>
        <v>0</v>
      </c>
    </row>
    <row r="167" spans="3:8" s="7" customFormat="1" x14ac:dyDescent="0.25">
      <c r="E167" s="59"/>
      <c r="G167" s="60"/>
    </row>
    <row r="168" spans="3:8" s="7" customFormat="1" x14ac:dyDescent="0.25">
      <c r="E168" s="59"/>
      <c r="G168" s="60"/>
    </row>
    <row r="170" spans="3:8" x14ac:dyDescent="0.25">
      <c r="F170" s="2"/>
    </row>
    <row r="171" spans="3:8" x14ac:dyDescent="0.25">
      <c r="F171" s="2"/>
    </row>
    <row r="172" spans="3:8" x14ac:dyDescent="0.25">
      <c r="F172" s="2"/>
    </row>
    <row r="173" spans="3:8" x14ac:dyDescent="0.25">
      <c r="F173" s="2"/>
    </row>
    <row r="174" spans="3:8" x14ac:dyDescent="0.25">
      <c r="F174" s="2"/>
    </row>
    <row r="175" spans="3:8" x14ac:dyDescent="0.25">
      <c r="F175" s="2"/>
    </row>
    <row r="176" spans="3:8" x14ac:dyDescent="0.25">
      <c r="F176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2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2025-06-04T09:36:15Z</dcterms:created>
  <dcterms:modified xsi:type="dcterms:W3CDTF">2025-06-04T09:36:25Z</dcterms:modified>
</cp:coreProperties>
</file>