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9. November 2023\8. Website Upload - Portfolio\"/>
    </mc:Choice>
  </mc:AlternateContent>
  <xr:revisionPtr revIDLastSave="0" documentId="8_{B15981C2-BB8F-4B3E-B99B-607863392D0A}" xr6:coauthVersionLast="47" xr6:coauthVersionMax="47" xr10:uidLastSave="{00000000-0000-0000-0000-000000000000}"/>
  <bookViews>
    <workbookView xWindow="-120" yWindow="-120" windowWidth="20730" windowHeight="11160" xr2:uid="{81DB9655-6E96-4F5A-A997-90FFE5E58808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F82" i="1"/>
  <c r="F81" i="1"/>
  <c r="F80" i="1"/>
  <c r="F79" i="1"/>
  <c r="F78" i="1"/>
  <c r="F77" i="1"/>
  <c r="F76" i="1"/>
  <c r="F75" i="1"/>
  <c r="F74" i="1"/>
  <c r="F72" i="1"/>
  <c r="F71" i="1"/>
  <c r="F55" i="1"/>
  <c r="F57" i="1" s="1"/>
  <c r="F45" i="1"/>
  <c r="G49" i="1" l="1"/>
  <c r="G40" i="1"/>
  <c r="G36" i="1"/>
  <c r="G32" i="1"/>
  <c r="G28" i="1"/>
  <c r="G24" i="1"/>
  <c r="G20" i="1"/>
  <c r="G16" i="1"/>
  <c r="G12" i="1"/>
  <c r="G8" i="1"/>
  <c r="G39" i="1"/>
  <c r="G35" i="1"/>
  <c r="G31" i="1"/>
  <c r="G27" i="1"/>
  <c r="G23" i="1"/>
  <c r="G19" i="1"/>
  <c r="G15" i="1"/>
  <c r="G11" i="1"/>
  <c r="G7" i="1"/>
  <c r="G38" i="1"/>
  <c r="G34" i="1"/>
  <c r="G30" i="1"/>
  <c r="G22" i="1"/>
  <c r="G18" i="1"/>
  <c r="G14" i="1"/>
  <c r="G26" i="1"/>
  <c r="G10" i="1"/>
  <c r="G53" i="1"/>
  <c r="G44" i="1"/>
  <c r="G37" i="1"/>
  <c r="G33" i="1"/>
  <c r="G29" i="1"/>
  <c r="G25" i="1"/>
  <c r="G21" i="1"/>
  <c r="G17" i="1"/>
  <c r="G13" i="1"/>
  <c r="G9" i="1"/>
  <c r="G75" i="1"/>
  <c r="G79" i="1"/>
  <c r="G71" i="1"/>
  <c r="G76" i="1"/>
  <c r="G80" i="1"/>
  <c r="G72" i="1"/>
  <c r="G77" i="1"/>
  <c r="G81" i="1"/>
  <c r="G45" i="1"/>
  <c r="G74" i="1"/>
  <c r="G78" i="1"/>
  <c r="G82" i="1"/>
  <c r="F73" i="1"/>
  <c r="G73" i="1" s="1"/>
  <c r="G55" i="1"/>
</calcChain>
</file>

<file path=xl/sharedStrings.xml><?xml version="1.0" encoding="utf-8"?>
<sst xmlns="http://schemas.openxmlformats.org/spreadsheetml/2006/main" count="183" uniqueCount="130">
  <si>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</si>
  <si>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</si>
  <si>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</si>
  <si>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</si>
  <si>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</si>
  <si>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</si>
  <si>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30-11-2023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</si>
  <si>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</si>
  <si>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</si>
  <si>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</si>
  <si>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</si>
  <si>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</si>
  <si>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</si>
  <si>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</si>
  <si>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</si>
  <si>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</si>
  <si>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</si>
  <si>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IN000929C041</t>
  </si>
  <si>
    <t>0% Strip GOI  19-09-2029</t>
  </si>
  <si>
    <t>IN000929C058</t>
  </si>
  <si>
    <t>Gsec Strip 12-09-2029</t>
  </si>
  <si>
    <t>IN0020060045</t>
  </si>
  <si>
    <t>8.33% GS 7.06.2036</t>
  </si>
  <si>
    <t>IN0020070044</t>
  </si>
  <si>
    <t>8.32% GS 02.08.2032</t>
  </si>
  <si>
    <t>IN0020110063</t>
  </si>
  <si>
    <t>8.83% GOI 12.12.2041</t>
  </si>
  <si>
    <t>IN0020120062</t>
  </si>
  <si>
    <t>8.30% GOI 31-Dec-2042</t>
  </si>
  <si>
    <t>IN0020140078</t>
  </si>
  <si>
    <t>8.17% GS 2044 (01-DEC-2044).</t>
  </si>
  <si>
    <t>IN0020150010</t>
  </si>
  <si>
    <t>7.68% GS 15.12.2023</t>
  </si>
  <si>
    <t>IN0020150051</t>
  </si>
  <si>
    <t>7.73% GS  MD 19/12/2034</t>
  </si>
  <si>
    <t>IN0020150077</t>
  </si>
  <si>
    <t>7.72% GOI 26.10.2055.</t>
  </si>
  <si>
    <t>IN0020170042</t>
  </si>
  <si>
    <t>6.68% GOI 17-Sept-2031</t>
  </si>
  <si>
    <t>IN0020170174</t>
  </si>
  <si>
    <t>7.17% GOI 08-Jan-2028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</si>
  <si>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</si>
  <si>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</si>
  <si>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</si>
  <si>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</si>
  <si>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</si>
  <si>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</si>
  <si>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</si>
  <si>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</si>
  <si>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</si>
  <si>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</si>
  <si>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</si>
  <si>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</si>
  <si>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</si>
  <si>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</si>
  <si>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</si>
  <si>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</si>
  <si>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</si>
  <si>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</si>
  <si>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</si>
  <si>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</si>
  <si>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</si>
  <si>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</si>
  <si>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</si>
  <si>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</si>
  <si>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</si>
  <si>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</si>
  <si>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IN1020180411</t>
  </si>
  <si>
    <t>8.39% ANDHRA PRADESH SDL 06.02.2031</t>
  </si>
  <si>
    <t>SDL</t>
  </si>
  <si>
    <t>IN1920180149</t>
  </si>
  <si>
    <t>8.19% Karnataka SDL 2029</t>
  </si>
  <si>
    <t>IN2020170147</t>
  </si>
  <si>
    <t>8.13 % KERALA SDL 21.03.2028</t>
  </si>
  <si>
    <t>IN2220150196</t>
  </si>
  <si>
    <t>8.67% Maharashtra SDL 24 Feb 2026</t>
  </si>
  <si>
    <t>IN2220190051</t>
  </si>
  <si>
    <t>7.24% Maharashtra SDL 25-Sept-2029</t>
  </si>
  <si>
    <t>IN2220200264</t>
  </si>
  <si>
    <t>6.63% MAHARASHTRA SDL 14-OCT-2030</t>
  </si>
  <si>
    <t>IN3120150203</t>
  </si>
  <si>
    <t>8.69% Tamil Nadu SDL 24.02.2026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</si>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</sst>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5" xfId="0" applyBorder="1" applyAlignment="1">
      <alignment horizontal="left" vertical="top"/>
    </xf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FDB03621-89F4-4511-94AA-46D98C8FA2AC}"/>
    <cellStyle name="Comma 3" xfId="4" xr:uid="{2C534CA1-48FF-4EBD-B028-42CDF6109BFD}"/>
    <cellStyle name="Normal" xfId="0" builtinId="0"/>
    <cellStyle name="Normal 2" xfId="2" xr:uid="{7945C863-46C8-4926-A904-37230DA98C70}"/>
    <cellStyle name="Percent" xfId="1" builtinId="5"/>
    <cellStyle name="Percent 2" xfId="5" xr:uid="{85396665-8A01-4BB0-B588-BA4D7FD3878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D7ED0C-A417-4558-AB7A-FA189DF4AF4E}" name="Table1345676857891015" displayName="Table1345676857891015" ref="B6:H44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EDB715A3-3E33-4340-AC82-B6F0955A4DDD}" name="ISIN No." dataDxfId="6"/>
    <tableColumn id="2" xr3:uid="{B7B8502D-4FF9-409E-9227-9D4C5E829C4A}" name="Name of the Instrument" dataDxfId="5"/>
    <tableColumn id="3" xr3:uid="{6B94BA49-4156-4879-B64A-25C9DD5BFF30}" name="Industry " dataDxfId="4"/>
    <tableColumn id="4" xr3:uid="{F851A13D-1F0A-4D2D-A8FF-EAE00BB53CF1}" name="Quantity" dataDxfId="3"/>
    <tableColumn id="5" xr3:uid="{B38F0F0A-4AA1-4870-BEAB-697C9EF1B60E}" name="Market Value" dataDxfId="2"/>
    <tableColumn id="6" xr3:uid="{8F530BDE-D06A-48E7-B123-9CCB5D71647E}" name="% of Portfolio" dataDxfId="1" dataCellStyle="Percent">
      <calculatedColumnFormula>+F7/$F$57</calculatedColumnFormula>
    </tableColumn>
    <tableColumn id="7" xr3:uid="{9571EE9A-CDAA-49FA-AC25-49F964046BCA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D2A5C-B59F-4E92-BDF1-AD93BB80D427}">
  <sheetPr>
    <tabColor rgb="FF7030A0"/>
  </sheetPr>
  <dimension ref="A2:H93"/>
  <sheetViews>
    <sheetView showGridLines="0" tabSelected="1" topLeftCell="A2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50000</v>
      </c>
      <c r="F7" s="16">
        <v>3188925</v>
      </c>
      <c r="G7" s="17">
        <f t="shared" ref="G7:G40" si="0">+F7/$F$57</f>
        <v>1.4000510021028525E-2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13000</v>
      </c>
      <c r="F8" s="16">
        <v>858096.2</v>
      </c>
      <c r="G8" s="17">
        <f t="shared" si="0"/>
        <v>3.7673461894232371E-3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240000</v>
      </c>
      <c r="F9" s="16">
        <v>15863784</v>
      </c>
      <c r="G9" s="17">
        <f t="shared" si="0"/>
        <v>6.9647629487501889E-2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38000</v>
      </c>
      <c r="F10" s="16">
        <v>4085148.2</v>
      </c>
      <c r="G10" s="17">
        <f t="shared" si="0"/>
        <v>1.7935247242091501E-2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76000</v>
      </c>
      <c r="F11" s="16">
        <v>8084887.5999999996</v>
      </c>
      <c r="G11" s="17">
        <f t="shared" si="0"/>
        <v>3.5495519606980178E-2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10000</v>
      </c>
      <c r="F12" s="16">
        <v>1138829</v>
      </c>
      <c r="G12" s="17">
        <f t="shared" si="0"/>
        <v>4.9998625953065357E-3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100000</v>
      </c>
      <c r="F13" s="16">
        <v>10889600</v>
      </c>
      <c r="G13" s="17">
        <f t="shared" si="0"/>
        <v>4.7809200255569582E-2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33000</v>
      </c>
      <c r="F14" s="16">
        <v>3551608.5</v>
      </c>
      <c r="G14" s="17">
        <f t="shared" si="0"/>
        <v>1.5592819020522617E-2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5000</v>
      </c>
      <c r="F15" s="16">
        <v>500103</v>
      </c>
      <c r="G15" s="17">
        <f t="shared" si="0"/>
        <v>2.1956292678712822E-3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49400</v>
      </c>
      <c r="F16" s="16">
        <v>5068444.9400000004</v>
      </c>
      <c r="G16" s="17">
        <f t="shared" si="0"/>
        <v>2.2252268138479685E-2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7000</v>
      </c>
      <c r="F17" s="16">
        <v>721700.7</v>
      </c>
      <c r="G17" s="17">
        <f t="shared" si="0"/>
        <v>3.168521643667788E-3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36700</v>
      </c>
      <c r="F18" s="16">
        <v>3529567.45</v>
      </c>
      <c r="G18" s="17">
        <f t="shared" si="0"/>
        <v>1.5496051005784425E-2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100000</v>
      </c>
      <c r="F19" s="16">
        <v>9964720</v>
      </c>
      <c r="G19" s="17">
        <f t="shared" si="0"/>
        <v>4.3748649534480544E-2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10000</v>
      </c>
      <c r="F20" s="16">
        <v>1016371</v>
      </c>
      <c r="G20" s="17">
        <f t="shared" si="0"/>
        <v>4.4622286101375173E-3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10000</v>
      </c>
      <c r="F21" s="16">
        <v>1025121</v>
      </c>
      <c r="G21" s="17">
        <f t="shared" si="0"/>
        <v>4.500644208711959E-3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30000</v>
      </c>
      <c r="F22" s="16">
        <v>2763687</v>
      </c>
      <c r="G22" s="17">
        <f t="shared" si="0"/>
        <v>1.2133564614560161E-2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74600</v>
      </c>
      <c r="F23" s="16">
        <v>6796052.54</v>
      </c>
      <c r="G23" s="17">
        <f t="shared" si="0"/>
        <v>2.9837077287708666E-2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3500</v>
      </c>
      <c r="F24" s="16">
        <v>329610.40000000002</v>
      </c>
      <c r="G24" s="17">
        <f t="shared" si="0"/>
        <v>1.4471063785555386E-3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160000</v>
      </c>
      <c r="F25" s="16">
        <v>15101488</v>
      </c>
      <c r="G25" s="17">
        <f t="shared" si="0"/>
        <v>6.6300880101113083E-2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80000</v>
      </c>
      <c r="F26" s="16">
        <v>7550616</v>
      </c>
      <c r="G26" s="17">
        <f t="shared" si="0"/>
        <v>3.3149878085228818E-2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56400</v>
      </c>
      <c r="F27" s="16">
        <v>5264556.4800000004</v>
      </c>
      <c r="G27" s="17">
        <f t="shared" si="0"/>
        <v>2.3113267246646023E-2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130000</v>
      </c>
      <c r="F28" s="16">
        <v>12890683</v>
      </c>
      <c r="G28" s="17">
        <f t="shared" si="0"/>
        <v>5.6594663254671107E-2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265000</v>
      </c>
      <c r="F29" s="16">
        <v>25668297.5</v>
      </c>
      <c r="G29" s="17">
        <f t="shared" si="0"/>
        <v>0.11269291575420916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240000</v>
      </c>
      <c r="F30" s="16">
        <v>23429256</v>
      </c>
      <c r="G30" s="17">
        <f t="shared" si="0"/>
        <v>0.10286273067357893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6">
        <v>110000</v>
      </c>
      <c r="F31" s="16">
        <v>10791407</v>
      </c>
      <c r="G31" s="17">
        <f t="shared" si="0"/>
        <v>4.737809821319014E-2</v>
      </c>
      <c r="H31" s="18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6">
        <v>260000</v>
      </c>
      <c r="F32" s="16">
        <v>25818884</v>
      </c>
      <c r="G32" s="17">
        <f t="shared" si="0"/>
        <v>0.11335404381532116</v>
      </c>
      <c r="H32" s="18"/>
    </row>
    <row r="33" spans="1:8" x14ac:dyDescent="0.25">
      <c r="A33" s="13"/>
      <c r="B33" s="14" t="s">
        <v>67</v>
      </c>
      <c r="C33" s="15" t="s">
        <v>68</v>
      </c>
      <c r="D33" s="15" t="s">
        <v>69</v>
      </c>
      <c r="E33" s="16">
        <v>10000</v>
      </c>
      <c r="F33" s="16">
        <v>1038771</v>
      </c>
      <c r="G33" s="17">
        <f t="shared" si="0"/>
        <v>4.5605725424880872E-3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69</v>
      </c>
      <c r="E34" s="16">
        <v>10000</v>
      </c>
      <c r="F34" s="16">
        <v>1023732</v>
      </c>
      <c r="G34" s="17">
        <f t="shared" si="0"/>
        <v>4.4945460068353989E-3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69</v>
      </c>
      <c r="E35" s="16">
        <v>15000</v>
      </c>
      <c r="F35" s="16">
        <v>1527043.5</v>
      </c>
      <c r="G35" s="17">
        <f t="shared" si="0"/>
        <v>6.7042617259096635E-3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69</v>
      </c>
      <c r="E36" s="16">
        <v>10000</v>
      </c>
      <c r="F36" s="16">
        <v>1023363</v>
      </c>
      <c r="G36" s="17">
        <f t="shared" si="0"/>
        <v>4.492925966164088E-3</v>
      </c>
      <c r="H36" s="18"/>
    </row>
    <row r="37" spans="1:8" x14ac:dyDescent="0.25">
      <c r="A37" s="13"/>
      <c r="B37" s="14" t="s">
        <v>76</v>
      </c>
      <c r="C37" s="15" t="s">
        <v>77</v>
      </c>
      <c r="D37" s="15" t="s">
        <v>69</v>
      </c>
      <c r="E37" s="16">
        <v>30000</v>
      </c>
      <c r="F37" s="16">
        <v>2946882</v>
      </c>
      <c r="G37" s="17">
        <f t="shared" si="0"/>
        <v>1.2937855538085274E-2</v>
      </c>
      <c r="H37" s="18"/>
    </row>
    <row r="38" spans="1:8" x14ac:dyDescent="0.25">
      <c r="A38" s="13"/>
      <c r="B38" s="14" t="s">
        <v>78</v>
      </c>
      <c r="C38" s="15" t="s">
        <v>79</v>
      </c>
      <c r="D38" s="15" t="s">
        <v>69</v>
      </c>
      <c r="E38" s="16">
        <v>20000</v>
      </c>
      <c r="F38" s="16">
        <v>1891438</v>
      </c>
      <c r="G38" s="17">
        <f t="shared" si="0"/>
        <v>8.3040826213078549E-3</v>
      </c>
      <c r="H38" s="18"/>
    </row>
    <row r="39" spans="1:8" x14ac:dyDescent="0.25">
      <c r="A39" s="13"/>
      <c r="B39" s="14" t="s">
        <v>80</v>
      </c>
      <c r="C39" s="15" t="s">
        <v>81</v>
      </c>
      <c r="D39" s="15" t="s">
        <v>69</v>
      </c>
      <c r="E39" s="16">
        <v>3500</v>
      </c>
      <c r="F39" s="16">
        <v>358334.55</v>
      </c>
      <c r="G39" s="17">
        <f t="shared" si="0"/>
        <v>1.5732155689317706E-3</v>
      </c>
      <c r="H39" s="18"/>
    </row>
    <row r="40" spans="1:8" x14ac:dyDescent="0.25">
      <c r="A40" s="13"/>
      <c r="B40" s="14" t="s">
        <v>82</v>
      </c>
      <c r="C40" s="15" t="s">
        <v>83</v>
      </c>
      <c r="D40" s="15" t="s">
        <v>69</v>
      </c>
      <c r="E40" s="16">
        <v>10000</v>
      </c>
      <c r="F40" s="16">
        <v>1080341</v>
      </c>
      <c r="G40" s="17">
        <f t="shared" si="0"/>
        <v>4.7430795633726028E-3</v>
      </c>
      <c r="H40" s="18"/>
    </row>
    <row r="41" spans="1:8" x14ac:dyDescent="0.25">
      <c r="A41" s="13"/>
      <c r="B41" s="19"/>
      <c r="C41" s="15"/>
      <c r="D41" s="15"/>
      <c r="E41" s="16"/>
      <c r="F41" s="16"/>
      <c r="G41" s="17"/>
      <c r="H41" s="18"/>
    </row>
    <row r="42" spans="1:8" outlineLevel="1" x14ac:dyDescent="0.25">
      <c r="A42" s="13"/>
      <c r="B42" s="20"/>
      <c r="C42" s="15"/>
      <c r="D42" s="15"/>
      <c r="E42" s="16"/>
      <c r="F42" s="16"/>
      <c r="G42" s="17"/>
      <c r="H42" s="21"/>
    </row>
    <row r="43" spans="1:8" x14ac:dyDescent="0.25">
      <c r="B43" s="22"/>
      <c r="C43" s="23"/>
      <c r="D43" s="23"/>
      <c r="E43" s="24"/>
      <c r="F43" s="25"/>
      <c r="G43" s="26"/>
      <c r="H43" s="21"/>
    </row>
    <row r="44" spans="1:8" x14ac:dyDescent="0.25">
      <c r="B44" s="22"/>
      <c r="C44" s="23"/>
      <c r="D44" s="23"/>
      <c r="E44" s="24"/>
      <c r="F44" s="25"/>
      <c r="G44" s="26">
        <f>+F44/$F$57</f>
        <v>0</v>
      </c>
      <c r="H44" s="21"/>
    </row>
    <row r="45" spans="1:8" x14ac:dyDescent="0.25">
      <c r="B45" s="23"/>
      <c r="C45" s="23" t="s">
        <v>84</v>
      </c>
      <c r="D45" s="23"/>
      <c r="E45" s="27"/>
      <c r="F45" s="28">
        <f>SUM(F7:F44)</f>
        <v>216781349.56000003</v>
      </c>
      <c r="G45" s="29">
        <f>+F45/$F$57</f>
        <v>0.95174689178543492</v>
      </c>
      <c r="H45" s="30"/>
    </row>
    <row r="47" spans="1:8" x14ac:dyDescent="0.25">
      <c r="A47" s="31" t="s">
        <v>85</v>
      </c>
      <c r="B47" s="32"/>
      <c r="C47" s="32" t="s">
        <v>86</v>
      </c>
      <c r="D47" s="32"/>
      <c r="E47" s="32"/>
      <c r="F47" s="32" t="s">
        <v>11</v>
      </c>
      <c r="G47" s="33" t="s">
        <v>12</v>
      </c>
      <c r="H47" s="32" t="s">
        <v>13</v>
      </c>
    </row>
    <row r="48" spans="1:8" x14ac:dyDescent="0.25">
      <c r="B48" s="34"/>
      <c r="C48" s="23" t="s">
        <v>87</v>
      </c>
      <c r="D48" s="15"/>
      <c r="E48" s="35"/>
      <c r="F48" s="36" t="s">
        <v>88</v>
      </c>
      <c r="G48" s="29">
        <v>0</v>
      </c>
      <c r="H48" s="15"/>
    </row>
    <row r="49" spans="1:8" x14ac:dyDescent="0.25">
      <c r="B49" s="34" t="s">
        <v>89</v>
      </c>
      <c r="C49" s="23" t="s">
        <v>90</v>
      </c>
      <c r="D49" s="23"/>
      <c r="E49" s="27"/>
      <c r="F49" s="16">
        <v>5583721.8200000003</v>
      </c>
      <c r="G49" s="29">
        <f>+F49/$F$57</f>
        <v>2.4514516112967736E-2</v>
      </c>
      <c r="H49" s="15"/>
    </row>
    <row r="50" spans="1:8" x14ac:dyDescent="0.25">
      <c r="B50" s="34"/>
      <c r="C50" s="23" t="s">
        <v>91</v>
      </c>
      <c r="D50" s="15"/>
      <c r="E50" s="35"/>
      <c r="F50" s="27" t="s">
        <v>88</v>
      </c>
      <c r="G50" s="29">
        <v>0</v>
      </c>
      <c r="H50" s="15"/>
    </row>
    <row r="51" spans="1:8" x14ac:dyDescent="0.25">
      <c r="A51" s="37" t="s">
        <v>92</v>
      </c>
      <c r="B51" s="34"/>
      <c r="C51" s="23" t="s">
        <v>93</v>
      </c>
      <c r="D51" s="15"/>
      <c r="E51" s="35"/>
      <c r="F51" s="27" t="s">
        <v>88</v>
      </c>
      <c r="G51" s="29">
        <v>0</v>
      </c>
      <c r="H51" s="15"/>
    </row>
    <row r="52" spans="1:8" x14ac:dyDescent="0.25">
      <c r="B52" s="34"/>
      <c r="C52" s="23" t="s">
        <v>94</v>
      </c>
      <c r="D52" s="15"/>
      <c r="E52" s="35"/>
      <c r="F52" s="27" t="s">
        <v>88</v>
      </c>
      <c r="G52" s="29">
        <v>0</v>
      </c>
      <c r="H52" s="15"/>
    </row>
    <row r="53" spans="1:8" x14ac:dyDescent="0.25">
      <c r="B53" s="15" t="s">
        <v>92</v>
      </c>
      <c r="C53" s="15" t="s">
        <v>95</v>
      </c>
      <c r="D53" s="15"/>
      <c r="E53" s="35"/>
      <c r="F53" s="16">
        <v>5406988.0099999998</v>
      </c>
      <c r="G53" s="29">
        <f>+F53/$F$57</f>
        <v>2.3738592101597272E-2</v>
      </c>
      <c r="H53" s="15"/>
    </row>
    <row r="54" spans="1:8" x14ac:dyDescent="0.25">
      <c r="B54" s="34"/>
      <c r="C54" s="15"/>
      <c r="D54" s="15"/>
      <c r="E54" s="35"/>
      <c r="F54" s="36"/>
      <c r="G54" s="29"/>
      <c r="H54" s="15"/>
    </row>
    <row r="55" spans="1:8" x14ac:dyDescent="0.25">
      <c r="B55" s="34"/>
      <c r="C55" s="15" t="s">
        <v>96</v>
      </c>
      <c r="D55" s="15"/>
      <c r="E55" s="35"/>
      <c r="F55" s="38">
        <f>SUM(F48:F54)</f>
        <v>10990709.83</v>
      </c>
      <c r="G55" s="29">
        <f>+F55/$F$57</f>
        <v>4.8253108214565008E-2</v>
      </c>
      <c r="H55" s="15"/>
    </row>
    <row r="56" spans="1:8" x14ac:dyDescent="0.25">
      <c r="B56" s="34"/>
      <c r="C56" s="15"/>
      <c r="D56" s="15"/>
      <c r="E56" s="35"/>
      <c r="F56" s="38"/>
      <c r="G56" s="29"/>
      <c r="H56" s="15"/>
    </row>
    <row r="57" spans="1:8" x14ac:dyDescent="0.25">
      <c r="B57" s="39"/>
      <c r="C57" s="40" t="s">
        <v>97</v>
      </c>
      <c r="D57" s="41"/>
      <c r="E57" s="42"/>
      <c r="F57" s="42">
        <f>+F55+F45</f>
        <v>227772059.39000005</v>
      </c>
      <c r="G57" s="43">
        <v>1</v>
      </c>
      <c r="H57" s="15"/>
    </row>
    <row r="58" spans="1:8" x14ac:dyDescent="0.25">
      <c r="F58" s="44"/>
    </row>
    <row r="59" spans="1:8" x14ac:dyDescent="0.25">
      <c r="C59" s="23" t="s">
        <v>98</v>
      </c>
      <c r="D59" s="45">
        <v>16.95</v>
      </c>
      <c r="F59" s="4">
        <v>0</v>
      </c>
    </row>
    <row r="60" spans="1:8" x14ac:dyDescent="0.25">
      <c r="C60" s="23" t="s">
        <v>99</v>
      </c>
      <c r="D60" s="45">
        <v>8.0399999999999991</v>
      </c>
    </row>
    <row r="61" spans="1:8" x14ac:dyDescent="0.25">
      <c r="C61" s="23" t="s">
        <v>100</v>
      </c>
      <c r="D61" s="45">
        <v>7.51</v>
      </c>
    </row>
    <row r="62" spans="1:8" x14ac:dyDescent="0.25">
      <c r="A62" s="31" t="s">
        <v>101</v>
      </c>
      <c r="C62" s="23" t="s">
        <v>102</v>
      </c>
      <c r="D62" s="46"/>
    </row>
    <row r="63" spans="1:8" x14ac:dyDescent="0.25">
      <c r="C63" s="23" t="s">
        <v>103</v>
      </c>
      <c r="D63" s="46"/>
    </row>
    <row r="64" spans="1:8" x14ac:dyDescent="0.25">
      <c r="C64" s="23" t="s">
        <v>104</v>
      </c>
      <c r="D64" s="47">
        <v>0</v>
      </c>
    </row>
    <row r="65" spans="1:8" x14ac:dyDescent="0.25">
      <c r="C65" s="23" t="s">
        <v>105</v>
      </c>
      <c r="D65" s="48">
        <v>0</v>
      </c>
    </row>
    <row r="66" spans="1:8" x14ac:dyDescent="0.25">
      <c r="C66" s="23" t="s">
        <v>106</v>
      </c>
      <c r="D66" s="48">
        <v>0</v>
      </c>
      <c r="F66" s="44"/>
      <c r="G66" s="49"/>
    </row>
    <row r="67" spans="1:8" x14ac:dyDescent="0.25">
      <c r="B67" s="50"/>
      <c r="C67" s="13"/>
    </row>
    <row r="68" spans="1:8" x14ac:dyDescent="0.25">
      <c r="F68" s="4"/>
    </row>
    <row r="69" spans="1:8" x14ac:dyDescent="0.25">
      <c r="A69" s="1" t="s">
        <v>16</v>
      </c>
      <c r="C69" s="32" t="s">
        <v>107</v>
      </c>
      <c r="D69" s="32"/>
      <c r="E69" s="32"/>
      <c r="F69" s="32"/>
      <c r="G69" s="33"/>
      <c r="H69" s="32"/>
    </row>
    <row r="70" spans="1:8" x14ac:dyDescent="0.25">
      <c r="A70" s="15" t="s">
        <v>69</v>
      </c>
      <c r="C70" s="32" t="s">
        <v>108</v>
      </c>
      <c r="D70" s="32"/>
      <c r="E70" s="32"/>
      <c r="F70" s="32" t="s">
        <v>11</v>
      </c>
      <c r="G70" s="33" t="s">
        <v>12</v>
      </c>
      <c r="H70" s="32" t="s">
        <v>13</v>
      </c>
    </row>
    <row r="71" spans="1:8" x14ac:dyDescent="0.25">
      <c r="C71" s="23" t="s">
        <v>109</v>
      </c>
      <c r="D71" s="15"/>
      <c r="E71" s="35"/>
      <c r="F71" s="51">
        <f>SUMIF(Table1345676857891015[[Industry ]],A69,Table1345676857891015[Market Value])</f>
        <v>205891444.51000002</v>
      </c>
      <c r="G71" s="52">
        <f>+F71/$F$57</f>
        <v>0.90393635225234015</v>
      </c>
      <c r="H71" s="15"/>
    </row>
    <row r="72" spans="1:8" x14ac:dyDescent="0.25">
      <c r="C72" s="15" t="s">
        <v>110</v>
      </c>
      <c r="D72" s="15"/>
      <c r="E72" s="35"/>
      <c r="F72" s="51">
        <f>SUMIF(Table1345676857891015[[Industry ]],A70,Table1345676857891015[Market Value])</f>
        <v>10889905.050000001</v>
      </c>
      <c r="G72" s="52">
        <f>+F72/$F$57</f>
        <v>4.7810539533094741E-2</v>
      </c>
      <c r="H72" s="15"/>
    </row>
    <row r="73" spans="1:8" x14ac:dyDescent="0.25">
      <c r="C73" s="53" t="s">
        <v>111</v>
      </c>
      <c r="D73" s="15"/>
      <c r="E73" s="35"/>
      <c r="F73" s="51">
        <f>SUM(F71:F72)</f>
        <v>216781349.56000003</v>
      </c>
      <c r="G73" s="52">
        <f>+F73/$F$57</f>
        <v>0.95174689178543492</v>
      </c>
      <c r="H73" s="15"/>
    </row>
    <row r="74" spans="1:8" hidden="1" x14ac:dyDescent="0.25">
      <c r="C74" s="15" t="s">
        <v>112</v>
      </c>
      <c r="D74" s="15"/>
      <c r="E74" s="35"/>
      <c r="F74" s="51">
        <f t="shared" ref="F74:F82" si="1">SUMIF($E$85:$E$92,C74,H86:H93)</f>
        <v>0</v>
      </c>
      <c r="G74" s="52">
        <f t="shared" ref="G74:G82" si="2">+F74/$F$57</f>
        <v>0</v>
      </c>
      <c r="H74" s="15"/>
    </row>
    <row r="75" spans="1:8" hidden="1" x14ac:dyDescent="0.25">
      <c r="C75" s="15" t="s">
        <v>113</v>
      </c>
      <c r="D75" s="15"/>
      <c r="E75" s="35"/>
      <c r="F75" s="51">
        <f t="shared" si="1"/>
        <v>0</v>
      </c>
      <c r="G75" s="52">
        <f t="shared" si="2"/>
        <v>0</v>
      </c>
      <c r="H75" s="15"/>
    </row>
    <row r="76" spans="1:8" hidden="1" x14ac:dyDescent="0.25">
      <c r="C76" s="15" t="s">
        <v>114</v>
      </c>
      <c r="D76" s="15"/>
      <c r="E76" s="35"/>
      <c r="F76" s="51">
        <f t="shared" si="1"/>
        <v>0</v>
      </c>
      <c r="G76" s="52">
        <f t="shared" si="2"/>
        <v>0</v>
      </c>
      <c r="H76" s="15"/>
    </row>
    <row r="77" spans="1:8" hidden="1" x14ac:dyDescent="0.25">
      <c r="C77" s="15" t="s">
        <v>115</v>
      </c>
      <c r="D77" s="15"/>
      <c r="E77" s="35"/>
      <c r="F77" s="51">
        <f t="shared" si="1"/>
        <v>0</v>
      </c>
      <c r="G77" s="52">
        <f t="shared" si="2"/>
        <v>0</v>
      </c>
      <c r="H77" s="15"/>
    </row>
    <row r="78" spans="1:8" hidden="1" x14ac:dyDescent="0.25">
      <c r="C78" s="15" t="s">
        <v>116</v>
      </c>
      <c r="D78" s="15"/>
      <c r="E78" s="35"/>
      <c r="F78" s="51">
        <f t="shared" si="1"/>
        <v>0</v>
      </c>
      <c r="G78" s="52">
        <f t="shared" si="2"/>
        <v>0</v>
      </c>
      <c r="H78" s="15"/>
    </row>
    <row r="79" spans="1:8" hidden="1" x14ac:dyDescent="0.25">
      <c r="C79" s="15" t="s">
        <v>117</v>
      </c>
      <c r="D79" s="15"/>
      <c r="E79" s="35"/>
      <c r="F79" s="51">
        <f t="shared" si="1"/>
        <v>0</v>
      </c>
      <c r="G79" s="52">
        <f t="shared" si="2"/>
        <v>0</v>
      </c>
      <c r="H79" s="15"/>
    </row>
    <row r="80" spans="1:8" hidden="1" x14ac:dyDescent="0.25">
      <c r="C80" s="15" t="s">
        <v>118</v>
      </c>
      <c r="D80" s="15"/>
      <c r="E80" s="35"/>
      <c r="F80" s="51">
        <f>SUMIF($E$85:$E$92,C80,H92:H99)</f>
        <v>0</v>
      </c>
      <c r="G80" s="52">
        <f t="shared" si="2"/>
        <v>0</v>
      </c>
      <c r="H80" s="15"/>
    </row>
    <row r="81" spans="3:8" hidden="1" x14ac:dyDescent="0.25">
      <c r="C81" s="15" t="s">
        <v>119</v>
      </c>
      <c r="D81" s="15"/>
      <c r="E81" s="35"/>
      <c r="F81" s="51">
        <f t="shared" si="1"/>
        <v>0</v>
      </c>
      <c r="G81" s="52">
        <f t="shared" si="2"/>
        <v>0</v>
      </c>
      <c r="H81" s="15"/>
    </row>
    <row r="82" spans="3:8" hidden="1" x14ac:dyDescent="0.25">
      <c r="C82" s="15" t="s">
        <v>120</v>
      </c>
      <c r="D82" s="15"/>
      <c r="E82" s="35"/>
      <c r="F82" s="51">
        <f t="shared" si="1"/>
        <v>0</v>
      </c>
      <c r="G82" s="52">
        <f t="shared" si="2"/>
        <v>0</v>
      </c>
      <c r="H82" s="15"/>
    </row>
    <row r="85" spans="3:8" x14ac:dyDescent="0.25">
      <c r="E85" s="15" t="s">
        <v>121</v>
      </c>
      <c r="F85" s="15" t="s">
        <v>122</v>
      </c>
      <c r="G85" s="7">
        <f t="shared" ref="G85:G92" si="3">SUMIF($H$7:$H$41,F85,$E$7:$E$41)</f>
        <v>0</v>
      </c>
      <c r="H85" s="54">
        <f t="shared" ref="H85:H92" si="4">SUMIF($H$7:$H$44,F85,$F$7:$F$44)</f>
        <v>0</v>
      </c>
    </row>
    <row r="86" spans="3:8" x14ac:dyDescent="0.25">
      <c r="E86" s="15" t="s">
        <v>121</v>
      </c>
      <c r="F86" s="15" t="s">
        <v>123</v>
      </c>
      <c r="G86" s="7">
        <f t="shared" si="3"/>
        <v>0</v>
      </c>
      <c r="H86" s="54">
        <f t="shared" si="4"/>
        <v>0</v>
      </c>
    </row>
    <row r="87" spans="3:8" x14ac:dyDescent="0.25">
      <c r="E87" s="15" t="s">
        <v>121</v>
      </c>
      <c r="F87" s="15" t="s">
        <v>124</v>
      </c>
      <c r="G87" s="7">
        <f t="shared" si="3"/>
        <v>0</v>
      </c>
      <c r="H87" s="54">
        <f t="shared" si="4"/>
        <v>0</v>
      </c>
    </row>
    <row r="88" spans="3:8" x14ac:dyDescent="0.25">
      <c r="E88" s="15" t="s">
        <v>113</v>
      </c>
      <c r="F88" s="15" t="s">
        <v>125</v>
      </c>
      <c r="G88" s="7">
        <f t="shared" si="3"/>
        <v>0</v>
      </c>
      <c r="H88" s="54">
        <f t="shared" si="4"/>
        <v>0</v>
      </c>
    </row>
    <row r="89" spans="3:8" x14ac:dyDescent="0.25">
      <c r="E89" s="15" t="s">
        <v>114</v>
      </c>
      <c r="F89" s="15" t="s">
        <v>126</v>
      </c>
      <c r="G89" s="7">
        <f t="shared" si="3"/>
        <v>0</v>
      </c>
      <c r="H89" s="54">
        <f t="shared" si="4"/>
        <v>0</v>
      </c>
    </row>
    <row r="90" spans="3:8" x14ac:dyDescent="0.25">
      <c r="E90" s="15" t="s">
        <v>121</v>
      </c>
      <c r="F90" s="15" t="s">
        <v>127</v>
      </c>
      <c r="G90" s="7">
        <f t="shared" si="3"/>
        <v>0</v>
      </c>
      <c r="H90" s="54">
        <f t="shared" si="4"/>
        <v>0</v>
      </c>
    </row>
    <row r="91" spans="3:8" x14ac:dyDescent="0.25">
      <c r="E91" s="15" t="s">
        <v>114</v>
      </c>
      <c r="F91" s="15" t="s">
        <v>128</v>
      </c>
      <c r="G91" s="7">
        <f t="shared" si="3"/>
        <v>0</v>
      </c>
      <c r="H91" s="54">
        <f t="shared" si="4"/>
        <v>0</v>
      </c>
    </row>
    <row r="92" spans="3:8" x14ac:dyDescent="0.25">
      <c r="E92" s="15" t="s">
        <v>121</v>
      </c>
      <c r="F92" s="15" t="s">
        <v>129</v>
      </c>
      <c r="G92" s="7">
        <f t="shared" si="3"/>
        <v>0</v>
      </c>
      <c r="H92" s="54">
        <f t="shared" si="4"/>
        <v>0</v>
      </c>
    </row>
    <row r="93" spans="3:8" x14ac:dyDescent="0.25">
      <c r="G93" s="7" t="s">
        <v>111</v>
      </c>
      <c r="H93" s="1" t="s">
        <v>111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2023-12-05T11:56:48Z</dcterms:created>
  <dcterms:modified xsi:type="dcterms:W3CDTF">2023-12-05T11:57:01Z</dcterms:modified>
</cp:coreProperties>
</file>