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F5F71641-2379-46C6-91E0-FE983A720213}" xr6:coauthVersionLast="47" xr6:coauthVersionMax="47" xr10:uidLastSave="{00000000-0000-0000-0000-000000000000}"/>
  <bookViews>
    <workbookView xWindow="-120" yWindow="-120" windowWidth="20730" windowHeight="11040" xr2:uid="{736A56B5-4DFC-404C-A077-CF278A7056F1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 s="1"/>
  <c r="H109" i="1"/>
  <c r="G109" i="1" s="1"/>
  <c r="H108" i="1"/>
  <c r="H107" i="1"/>
  <c r="H106" i="1"/>
  <c r="H105" i="1"/>
  <c r="F91" i="1" s="1"/>
  <c r="G91" i="1" s="1"/>
  <c r="H104" i="1"/>
  <c r="G104" i="1" s="1"/>
  <c r="H103" i="1"/>
  <c r="G103" i="1" s="1"/>
  <c r="H102" i="1"/>
  <c r="G102" i="1" s="1"/>
  <c r="H101" i="1"/>
  <c r="H111" i="1" s="1"/>
  <c r="H112" i="1" s="1"/>
  <c r="F98" i="1"/>
  <c r="F97" i="1"/>
  <c r="F96" i="1"/>
  <c r="F95" i="1"/>
  <c r="F94" i="1"/>
  <c r="F93" i="1"/>
  <c r="F90" i="1"/>
  <c r="F88" i="1"/>
  <c r="F87" i="1"/>
  <c r="F71" i="1"/>
  <c r="F61" i="1"/>
  <c r="F73" i="1" s="1"/>
  <c r="G50" i="1" l="1"/>
  <c r="G42" i="1"/>
  <c r="G34" i="1"/>
  <c r="G26" i="1"/>
  <c r="G18" i="1"/>
  <c r="G10" i="1"/>
  <c r="G98" i="1"/>
  <c r="G94" i="1"/>
  <c r="G90" i="1"/>
  <c r="G49" i="1"/>
  <c r="G41" i="1"/>
  <c r="G33" i="1"/>
  <c r="G25" i="1"/>
  <c r="G17" i="1"/>
  <c r="G9" i="1"/>
  <c r="G48" i="1"/>
  <c r="G40" i="1"/>
  <c r="G32" i="1"/>
  <c r="G24" i="1"/>
  <c r="G16" i="1"/>
  <c r="G8" i="1"/>
  <c r="G93" i="1"/>
  <c r="G47" i="1"/>
  <c r="G39" i="1"/>
  <c r="G31" i="1"/>
  <c r="G23" i="1"/>
  <c r="G7" i="1"/>
  <c r="G27" i="1"/>
  <c r="G97" i="1"/>
  <c r="G15" i="1"/>
  <c r="G96" i="1"/>
  <c r="G88" i="1"/>
  <c r="G65" i="1"/>
  <c r="G45" i="1"/>
  <c r="G37" i="1"/>
  <c r="G29" i="1"/>
  <c r="G21" i="1"/>
  <c r="G13" i="1"/>
  <c r="G69" i="1"/>
  <c r="G46" i="1"/>
  <c r="G38" i="1"/>
  <c r="G30" i="1"/>
  <c r="G22" i="1"/>
  <c r="G14" i="1"/>
  <c r="G95" i="1"/>
  <c r="G87" i="1"/>
  <c r="G43" i="1"/>
  <c r="G35" i="1"/>
  <c r="G19" i="1"/>
  <c r="G11" i="1"/>
  <c r="G44" i="1"/>
  <c r="G36" i="1"/>
  <c r="G28" i="1"/>
  <c r="G20" i="1"/>
  <c r="G12" i="1"/>
  <c r="G106" i="1"/>
  <c r="G71" i="1"/>
  <c r="G107" i="1"/>
  <c r="G108" i="1"/>
  <c r="G61" i="1"/>
  <c r="F92" i="1"/>
  <c r="G92" i="1" s="1"/>
  <c r="G101" i="1"/>
  <c r="G105" i="1"/>
  <c r="F89" i="1"/>
  <c r="G89" i="1" s="1"/>
  <c r="G111" i="1" l="1"/>
  <c r="G99" i="1"/>
  <c r="F99" i="1"/>
</calcChain>
</file>

<file path=xl/sharedStrings.xml><?xml version="1.0" encoding="utf-8"?>
<sst xmlns="http://schemas.openxmlformats.org/spreadsheetml/2006/main" count="264" uniqueCount="162">
  <si>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</si>
  <si>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</si>
  <si>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</si>
  <si>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</si>
  <si>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</si>
  <si>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</si>
  <si>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</si>
  <si>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</si>
  <si>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</si>
  <si>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</si>
  <si>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</si>
  <si>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</si>
  <si>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</si>
  <si>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</si>
  <si>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</si>
  <si>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</si>
  <si>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</si>
  <si>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</si>
  <si>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</si>
  <si>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</si>
  <si>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</si>
  <si>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</si>
  <si>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</si>
  <si>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</si>
  <si>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</si>
  <si>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</si>
  <si>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INE040A08914</t>
  </si>
  <si>
    <t>7.97 HDFC 17.02.2033</t>
  </si>
  <si>
    <t>INE040A08AF2</t>
  </si>
  <si>
    <t>7.75 HDFC Bank 13.06.2033</t>
  </si>
  <si>
    <t>INE053F07BT5</t>
  </si>
  <si>
    <t>7.54% IRFC 29 Jul 2034</t>
  </si>
  <si>
    <t>INE053F07BV1</t>
  </si>
  <si>
    <t>7.48 IRFC 29.08.2034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</si>
  <si>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</si>
  <si>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</si>
  <si>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</si>
  <si>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</si>
  <si>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</si>
  <si>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</si>
  <si>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</si>
  <si>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</si>
  <si>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</si>
  <si>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</si>
  <si>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</si>
  <si>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</si>
  <si>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</si>
  <si>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</si>
  <si>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</si>
  <si>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</si>
  <si>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</si>
  <si>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</si>
  <si>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</si>
  <si>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</si>
  <si>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</si>
  <si>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</si>
  <si>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</si>
  <si>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</si>
  <si>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</si>
  <si>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</si>
  <si>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</si>
  <si>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</si>
  <si>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</si>
  <si>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</si>
  <si>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</si>
  <si>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</si>
  <si>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</si>
  <si>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</si>
  <si>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</si>
  <si>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</si>
  <si>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</si>
  <si>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</si>
  <si>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</si>
  <si>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</si>
  <si>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</si>
  <si>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</si>
  <si>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</si>
  <si>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</si>
  <si>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</si>
  <si>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</si>
  <si>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</si>
  <si>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INE296A07SY5</t>
  </si>
  <si>
    <t>7.93 Bajaj Finance 02.05.2034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</si>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</sst>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D3E9237F-5656-4720-A819-823ABA1E2C52}"/>
    <cellStyle name="Comma 3" xfId="4" xr:uid="{EE219547-414D-4284-8B1F-361794283688}"/>
    <cellStyle name="Normal" xfId="0" builtinId="0"/>
    <cellStyle name="Normal 2" xfId="2" xr:uid="{2211F63E-CB1D-4657-AE9F-4668B5DD8E67}"/>
    <cellStyle name="Percent" xfId="1" builtinId="5"/>
    <cellStyle name="Percent 2" xfId="5" xr:uid="{1E4FB7E6-7D6E-45B1-85B2-A4220C79BED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397881-0A20-444B-B6E0-302906978069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3DE905CC-1D1F-4A95-92BA-EC94D5755E9D}" name="ISIN No." dataDxfId="6"/>
    <tableColumn id="2" xr3:uid="{053CFADF-41DC-4226-80DE-D0027DF6F574}" name="Name of the Instrument" dataDxfId="5"/>
    <tableColumn id="3" xr3:uid="{408BB248-28E2-4E90-AB53-46DF2E6D75BE}" name="Industry " dataDxfId="4"/>
    <tableColumn id="4" xr3:uid="{4755698F-ACC2-4914-B15B-2E836FAC6C94}" name="Quantity" dataDxfId="3"/>
    <tableColumn id="5" xr3:uid="{7FAF3F71-AB22-4E72-B0D2-D94F41AACCFD}" name="Market Value" dataDxfId="2"/>
    <tableColumn id="6" xr3:uid="{82EE159E-3854-4519-8700-BEF04C61638E}" name="% of Portfolio" dataDxfId="1" dataCellStyle="Percent"/>
    <tableColumn id="7" xr3:uid="{B137EE1B-B24B-4119-A9CD-46F6BE6C1AE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5E1F-CE89-454F-82A8-2433ABF12B01}">
  <sheetPr>
    <tabColor rgb="FF7030A0"/>
  </sheetPr>
  <dimension ref="A2:K112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2051998</v>
      </c>
      <c r="G7" s="18">
        <f t="shared" ref="G7:G50" si="0">+F7/$F$73</f>
        <v>1.1452883981382656E-2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7</v>
      </c>
      <c r="F8" s="17">
        <v>7306425</v>
      </c>
      <c r="G8" s="18">
        <f t="shared" si="0"/>
        <v>4.0779590352268261E-2</v>
      </c>
      <c r="H8" s="19" t="s">
        <v>20</v>
      </c>
    </row>
    <row r="9" spans="1:11" x14ac:dyDescent="0.25">
      <c r="A9" s="13"/>
      <c r="B9" s="14" t="s">
        <v>21</v>
      </c>
      <c r="C9" s="15" t="s">
        <v>22</v>
      </c>
      <c r="D9" s="15" t="s">
        <v>16</v>
      </c>
      <c r="E9" s="16">
        <v>4</v>
      </c>
      <c r="F9" s="17">
        <v>4170092</v>
      </c>
      <c r="G9" s="18">
        <f t="shared" si="0"/>
        <v>2.3274671743194662E-2</v>
      </c>
      <c r="H9" s="19" t="s">
        <v>20</v>
      </c>
    </row>
    <row r="10" spans="1:11" x14ac:dyDescent="0.25">
      <c r="A10" s="13"/>
      <c r="B10" s="14" t="s">
        <v>23</v>
      </c>
      <c r="C10" s="15" t="s">
        <v>24</v>
      </c>
      <c r="D10" s="15" t="s">
        <v>25</v>
      </c>
      <c r="E10" s="16">
        <v>9</v>
      </c>
      <c r="F10" s="17">
        <v>9152235</v>
      </c>
      <c r="G10" s="18">
        <f t="shared" si="0"/>
        <v>5.1081670462324862E-2</v>
      </c>
      <c r="H10" s="19" t="s">
        <v>17</v>
      </c>
    </row>
    <row r="11" spans="1:11" x14ac:dyDescent="0.25">
      <c r="A11" s="13"/>
      <c r="B11" s="14" t="s">
        <v>26</v>
      </c>
      <c r="C11" s="15" t="s">
        <v>27</v>
      </c>
      <c r="D11" s="15" t="s">
        <v>25</v>
      </c>
      <c r="E11" s="16">
        <v>20</v>
      </c>
      <c r="F11" s="17">
        <v>2061266</v>
      </c>
      <c r="G11" s="18">
        <f t="shared" si="0"/>
        <v>1.1504611774850026E-2</v>
      </c>
      <c r="H11" s="19" t="s">
        <v>17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25</v>
      </c>
      <c r="E12" s="16">
        <v>50</v>
      </c>
      <c r="F12" s="17">
        <v>5088835</v>
      </c>
      <c r="G12" s="18">
        <f t="shared" si="0"/>
        <v>2.8402482290625725E-2</v>
      </c>
      <c r="H12" s="19" t="s">
        <v>17</v>
      </c>
      <c r="K12" s="20"/>
    </row>
    <row r="13" spans="1:11" x14ac:dyDescent="0.25">
      <c r="A13" s="13"/>
      <c r="B13" s="14" t="s">
        <v>30</v>
      </c>
      <c r="C13" s="15" t="s">
        <v>31</v>
      </c>
      <c r="D13" s="15" t="s">
        <v>16</v>
      </c>
      <c r="E13" s="16">
        <v>1</v>
      </c>
      <c r="F13" s="17">
        <v>1020441</v>
      </c>
      <c r="G13" s="18">
        <f t="shared" si="0"/>
        <v>5.6954209423430721E-3</v>
      </c>
      <c r="H13" s="19" t="s">
        <v>17</v>
      </c>
      <c r="K13" s="20"/>
    </row>
    <row r="14" spans="1:11" x14ac:dyDescent="0.25">
      <c r="A14" s="13"/>
      <c r="B14" s="14" t="s">
        <v>32</v>
      </c>
      <c r="C14" s="15" t="s">
        <v>33</v>
      </c>
      <c r="D14" s="15" t="s">
        <v>16</v>
      </c>
      <c r="E14" s="16">
        <v>4</v>
      </c>
      <c r="F14" s="17">
        <v>4066076</v>
      </c>
      <c r="G14" s="18">
        <f t="shared" si="0"/>
        <v>2.2694123818582896E-2</v>
      </c>
      <c r="H14" s="19" t="s">
        <v>17</v>
      </c>
      <c r="K14" s="20"/>
    </row>
    <row r="15" spans="1:11" x14ac:dyDescent="0.25">
      <c r="A15" s="13"/>
      <c r="B15" s="14" t="s">
        <v>34</v>
      </c>
      <c r="C15" s="15" t="s">
        <v>35</v>
      </c>
      <c r="D15" s="15" t="s">
        <v>16</v>
      </c>
      <c r="E15" s="16">
        <v>1</v>
      </c>
      <c r="F15" s="17">
        <v>971959</v>
      </c>
      <c r="G15" s="18">
        <f t="shared" si="0"/>
        <v>5.4248267598997193E-3</v>
      </c>
      <c r="H15" s="19" t="s">
        <v>17</v>
      </c>
      <c r="K15" s="20"/>
    </row>
    <row r="16" spans="1:11" x14ac:dyDescent="0.25">
      <c r="A16" s="13"/>
      <c r="B16" s="14" t="s">
        <v>36</v>
      </c>
      <c r="C16" s="15" t="s">
        <v>37</v>
      </c>
      <c r="D16" s="15" t="s">
        <v>16</v>
      </c>
      <c r="E16" s="16">
        <v>4</v>
      </c>
      <c r="F16" s="17">
        <v>3936936</v>
      </c>
      <c r="G16" s="18">
        <f t="shared" si="0"/>
        <v>2.1973350485784443E-2</v>
      </c>
      <c r="H16" s="19" t="s">
        <v>17</v>
      </c>
      <c r="K16" s="20"/>
    </row>
    <row r="17" spans="1:11" x14ac:dyDescent="0.25">
      <c r="A17" s="13"/>
      <c r="B17" s="14" t="s">
        <v>38</v>
      </c>
      <c r="C17" s="15" t="s">
        <v>39</v>
      </c>
      <c r="D17" s="15" t="s">
        <v>16</v>
      </c>
      <c r="E17" s="16">
        <v>50</v>
      </c>
      <c r="F17" s="17">
        <v>5140775</v>
      </c>
      <c r="G17" s="18">
        <f t="shared" si="0"/>
        <v>2.8692376722293307E-2</v>
      </c>
      <c r="H17" s="19" t="s">
        <v>17</v>
      </c>
      <c r="K17" s="20"/>
    </row>
    <row r="18" spans="1:11" x14ac:dyDescent="0.25">
      <c r="A18" s="13"/>
      <c r="B18" s="14" t="s">
        <v>40</v>
      </c>
      <c r="C18" s="15" t="s">
        <v>41</v>
      </c>
      <c r="D18" s="15" t="s">
        <v>16</v>
      </c>
      <c r="E18" s="16">
        <v>20</v>
      </c>
      <c r="F18" s="17">
        <v>2027516</v>
      </c>
      <c r="G18" s="18">
        <f t="shared" si="0"/>
        <v>1.1316241788928176E-2</v>
      </c>
      <c r="H18" s="19" t="s">
        <v>17</v>
      </c>
      <c r="K18" s="20"/>
    </row>
    <row r="19" spans="1:11" x14ac:dyDescent="0.25">
      <c r="A19" s="13"/>
      <c r="B19" s="14" t="s">
        <v>42</v>
      </c>
      <c r="C19" s="15" t="s">
        <v>43</v>
      </c>
      <c r="D19" s="15" t="s">
        <v>25</v>
      </c>
      <c r="E19" s="16">
        <v>11</v>
      </c>
      <c r="F19" s="17">
        <v>10654468</v>
      </c>
      <c r="G19" s="18">
        <f t="shared" si="0"/>
        <v>5.9466132953031194E-2</v>
      </c>
      <c r="H19" s="19" t="s">
        <v>17</v>
      </c>
      <c r="K19" s="20"/>
    </row>
    <row r="20" spans="1:11" x14ac:dyDescent="0.25">
      <c r="A20" s="13"/>
      <c r="B20" s="14" t="s">
        <v>44</v>
      </c>
      <c r="C20" s="15" t="s">
        <v>45</v>
      </c>
      <c r="D20" s="15" t="s">
        <v>25</v>
      </c>
      <c r="E20" s="16">
        <v>1</v>
      </c>
      <c r="F20" s="17">
        <v>965148</v>
      </c>
      <c r="G20" s="18">
        <f t="shared" si="0"/>
        <v>5.386812301407461E-3</v>
      </c>
      <c r="H20" s="19" t="s">
        <v>20</v>
      </c>
      <c r="K20" s="20"/>
    </row>
    <row r="21" spans="1:11" x14ac:dyDescent="0.25">
      <c r="A21" s="13"/>
      <c r="B21" s="14" t="s">
        <v>46</v>
      </c>
      <c r="C21" s="15" t="s">
        <v>47</v>
      </c>
      <c r="D21" s="15" t="s">
        <v>48</v>
      </c>
      <c r="E21" s="16">
        <v>1</v>
      </c>
      <c r="F21" s="17">
        <v>969285</v>
      </c>
      <c r="G21" s="18">
        <f t="shared" si="0"/>
        <v>5.4099022756817928E-3</v>
      </c>
      <c r="H21" s="19" t="s">
        <v>17</v>
      </c>
      <c r="K21" s="20"/>
    </row>
    <row r="22" spans="1:11" x14ac:dyDescent="0.25">
      <c r="A22" s="13"/>
      <c r="B22" s="14" t="s">
        <v>49</v>
      </c>
      <c r="C22" s="15" t="s">
        <v>50</v>
      </c>
      <c r="D22" s="15" t="s">
        <v>51</v>
      </c>
      <c r="E22" s="16">
        <v>100</v>
      </c>
      <c r="F22" s="17">
        <v>10149930</v>
      </c>
      <c r="G22" s="18">
        <f t="shared" si="0"/>
        <v>5.665013840615598E-2</v>
      </c>
      <c r="H22" s="19" t="s">
        <v>17</v>
      </c>
      <c r="K22" s="20"/>
    </row>
    <row r="23" spans="1:11" x14ac:dyDescent="0.25">
      <c r="A23" s="13"/>
      <c r="B23" s="14" t="s">
        <v>52</v>
      </c>
      <c r="C23" s="15" t="s">
        <v>53</v>
      </c>
      <c r="D23" s="15" t="s">
        <v>48</v>
      </c>
      <c r="E23" s="16">
        <v>4</v>
      </c>
      <c r="F23" s="17">
        <v>4060648</v>
      </c>
      <c r="G23" s="18">
        <f t="shared" si="0"/>
        <v>2.2663828343513746E-2</v>
      </c>
      <c r="H23" s="19" t="s">
        <v>54</v>
      </c>
      <c r="K23" s="20"/>
    </row>
    <row r="24" spans="1:11" x14ac:dyDescent="0.25">
      <c r="A24" s="13"/>
      <c r="B24" s="14" t="s">
        <v>55</v>
      </c>
      <c r="C24" s="15" t="s">
        <v>56</v>
      </c>
      <c r="D24" s="15" t="s">
        <v>57</v>
      </c>
      <c r="E24" s="16">
        <v>4</v>
      </c>
      <c r="F24" s="17">
        <v>3915428</v>
      </c>
      <c r="G24" s="18">
        <f t="shared" si="0"/>
        <v>2.1853307177422749E-2</v>
      </c>
      <c r="H24" s="19" t="s">
        <v>17</v>
      </c>
      <c r="K24" s="20"/>
    </row>
    <row r="25" spans="1:11" x14ac:dyDescent="0.25">
      <c r="A25" s="13"/>
      <c r="B25" s="14" t="s">
        <v>58</v>
      </c>
      <c r="C25" s="15" t="s">
        <v>59</v>
      </c>
      <c r="D25" s="15" t="s">
        <v>16</v>
      </c>
      <c r="E25" s="16">
        <v>600</v>
      </c>
      <c r="F25" s="17">
        <v>588141.6</v>
      </c>
      <c r="G25" s="18">
        <f t="shared" si="0"/>
        <v>3.2826140714682789E-3</v>
      </c>
      <c r="H25" s="19" t="s">
        <v>17</v>
      </c>
      <c r="K25" s="20"/>
    </row>
    <row r="26" spans="1:11" x14ac:dyDescent="0.25">
      <c r="A26" s="13"/>
      <c r="B26" s="14" t="s">
        <v>60</v>
      </c>
      <c r="C26" s="15" t="s">
        <v>61</v>
      </c>
      <c r="D26" s="15" t="s">
        <v>16</v>
      </c>
      <c r="E26" s="16">
        <v>10400</v>
      </c>
      <c r="F26" s="17">
        <v>10350059.199999999</v>
      </c>
      <c r="G26" s="18">
        <f t="shared" si="0"/>
        <v>5.7767126097609346E-2</v>
      </c>
      <c r="H26" s="19" t="s">
        <v>20</v>
      </c>
      <c r="K26" s="20"/>
    </row>
    <row r="27" spans="1:11" x14ac:dyDescent="0.25">
      <c r="A27" s="13"/>
      <c r="B27" s="14" t="s">
        <v>62</v>
      </c>
      <c r="C27" s="15" t="s">
        <v>63</v>
      </c>
      <c r="D27" s="15" t="s">
        <v>16</v>
      </c>
      <c r="E27" s="16">
        <v>1</v>
      </c>
      <c r="F27" s="17">
        <v>1018088</v>
      </c>
      <c r="G27" s="18">
        <f t="shared" si="0"/>
        <v>5.6822880659912461E-3</v>
      </c>
      <c r="H27" s="19" t="s">
        <v>17</v>
      </c>
      <c r="K27" s="20"/>
    </row>
    <row r="28" spans="1:11" x14ac:dyDescent="0.25">
      <c r="A28" s="13"/>
      <c r="B28" s="14" t="s">
        <v>64</v>
      </c>
      <c r="C28" s="15" t="s">
        <v>65</v>
      </c>
      <c r="D28" s="15" t="s">
        <v>16</v>
      </c>
      <c r="E28" s="16">
        <v>2</v>
      </c>
      <c r="F28" s="17">
        <v>2072304</v>
      </c>
      <c r="G28" s="18">
        <f t="shared" si="0"/>
        <v>1.1566218527579074E-2</v>
      </c>
      <c r="H28" s="19" t="s">
        <v>17</v>
      </c>
      <c r="K28" s="20"/>
    </row>
    <row r="29" spans="1:11" x14ac:dyDescent="0.25">
      <c r="A29" s="13"/>
      <c r="B29" s="14" t="s">
        <v>66</v>
      </c>
      <c r="C29" s="15" t="s">
        <v>67</v>
      </c>
      <c r="D29" s="15" t="s">
        <v>68</v>
      </c>
      <c r="E29" s="16">
        <v>2</v>
      </c>
      <c r="F29" s="17">
        <v>2150476</v>
      </c>
      <c r="G29" s="18">
        <f t="shared" si="0"/>
        <v>1.2002522484304492E-2</v>
      </c>
      <c r="H29" s="19" t="s">
        <v>17</v>
      </c>
      <c r="K29" s="20"/>
    </row>
    <row r="30" spans="1:11" x14ac:dyDescent="0.25">
      <c r="A30" s="13"/>
      <c r="B30" s="14" t="s">
        <v>69</v>
      </c>
      <c r="C30" s="15" t="s">
        <v>70</v>
      </c>
      <c r="D30" s="15" t="s">
        <v>68</v>
      </c>
      <c r="E30" s="16">
        <v>1</v>
      </c>
      <c r="F30" s="17">
        <v>1057823</v>
      </c>
      <c r="G30" s="18">
        <f t="shared" si="0"/>
        <v>5.9040623294165711E-3</v>
      </c>
      <c r="H30" s="19" t="s">
        <v>17</v>
      </c>
      <c r="K30" s="20"/>
    </row>
    <row r="31" spans="1:11" x14ac:dyDescent="0.25">
      <c r="A31" s="13"/>
      <c r="B31" s="14" t="s">
        <v>71</v>
      </c>
      <c r="C31" s="15" t="s">
        <v>72</v>
      </c>
      <c r="D31" s="15" t="s">
        <v>68</v>
      </c>
      <c r="E31" s="16">
        <v>5</v>
      </c>
      <c r="F31" s="17">
        <v>5094465</v>
      </c>
      <c r="G31" s="18">
        <f t="shared" si="0"/>
        <v>2.8433905194943949E-2</v>
      </c>
      <c r="H31" s="19" t="s">
        <v>20</v>
      </c>
      <c r="K31" s="20"/>
    </row>
    <row r="32" spans="1:11" x14ac:dyDescent="0.25">
      <c r="A32" s="13"/>
      <c r="B32" s="14" t="s">
        <v>73</v>
      </c>
      <c r="C32" s="15" t="s">
        <v>74</v>
      </c>
      <c r="D32" s="15" t="s">
        <v>25</v>
      </c>
      <c r="E32" s="16">
        <v>100</v>
      </c>
      <c r="F32" s="17">
        <v>10188060</v>
      </c>
      <c r="G32" s="18">
        <f t="shared" si="0"/>
        <v>5.6862954630250803E-2</v>
      </c>
      <c r="H32" s="19" t="s">
        <v>17</v>
      </c>
      <c r="K32" s="20"/>
    </row>
    <row r="33" spans="1:11" x14ac:dyDescent="0.25">
      <c r="A33" s="13"/>
      <c r="B33" s="14" t="s">
        <v>75</v>
      </c>
      <c r="C33" s="15" t="s">
        <v>76</v>
      </c>
      <c r="D33" s="15" t="s">
        <v>51</v>
      </c>
      <c r="E33" s="16">
        <v>2</v>
      </c>
      <c r="F33" s="17">
        <v>2166290</v>
      </c>
      <c r="G33" s="18">
        <f t="shared" si="0"/>
        <v>1.2090785683041325E-2</v>
      </c>
      <c r="H33" s="19" t="s">
        <v>17</v>
      </c>
      <c r="K33" s="20"/>
    </row>
    <row r="34" spans="1:11" x14ac:dyDescent="0.25">
      <c r="A34" s="13"/>
      <c r="B34" s="14" t="s">
        <v>77</v>
      </c>
      <c r="C34" s="15" t="s">
        <v>78</v>
      </c>
      <c r="D34" s="15" t="s">
        <v>51</v>
      </c>
      <c r="E34" s="16">
        <v>8</v>
      </c>
      <c r="F34" s="17">
        <v>8689592</v>
      </c>
      <c r="G34" s="18">
        <f t="shared" si="0"/>
        <v>4.8499505857973975E-2</v>
      </c>
      <c r="H34" s="19" t="s">
        <v>17</v>
      </c>
      <c r="K34" s="20"/>
    </row>
    <row r="35" spans="1:11" x14ac:dyDescent="0.25">
      <c r="A35" s="13"/>
      <c r="B35" s="14" t="s">
        <v>79</v>
      </c>
      <c r="C35" s="15" t="s">
        <v>80</v>
      </c>
      <c r="D35" s="15" t="s">
        <v>51</v>
      </c>
      <c r="E35" s="16">
        <v>60</v>
      </c>
      <c r="F35" s="17">
        <v>6242538</v>
      </c>
      <c r="G35" s="18">
        <f t="shared" si="0"/>
        <v>3.4841682820047834E-2</v>
      </c>
      <c r="H35" s="19" t="s">
        <v>17</v>
      </c>
      <c r="K35" s="20"/>
    </row>
    <row r="36" spans="1:11" x14ac:dyDescent="0.25">
      <c r="A36" s="13"/>
      <c r="B36" s="14" t="s">
        <v>81</v>
      </c>
      <c r="C36" s="15" t="s">
        <v>82</v>
      </c>
      <c r="D36" s="15" t="s">
        <v>16</v>
      </c>
      <c r="E36" s="16">
        <v>50</v>
      </c>
      <c r="F36" s="17">
        <v>5055030</v>
      </c>
      <c r="G36" s="18">
        <f t="shared" si="0"/>
        <v>2.8213805331393484E-2</v>
      </c>
      <c r="H36" s="19" t="s">
        <v>17</v>
      </c>
      <c r="K36" s="20"/>
    </row>
    <row r="37" spans="1:11" x14ac:dyDescent="0.25">
      <c r="A37" s="13"/>
      <c r="B37" s="14" t="s">
        <v>83</v>
      </c>
      <c r="C37" s="15" t="s">
        <v>84</v>
      </c>
      <c r="D37" s="15" t="s">
        <v>51</v>
      </c>
      <c r="E37" s="16">
        <v>1</v>
      </c>
      <c r="F37" s="17">
        <v>1066706</v>
      </c>
      <c r="G37" s="18">
        <f t="shared" si="0"/>
        <v>5.953641309711202E-3</v>
      </c>
      <c r="H37" s="19" t="s">
        <v>17</v>
      </c>
      <c r="K37" s="20"/>
    </row>
    <row r="38" spans="1:11" x14ac:dyDescent="0.25">
      <c r="A38" s="13"/>
      <c r="B38" s="14" t="s">
        <v>85</v>
      </c>
      <c r="C38" s="15" t="s">
        <v>86</v>
      </c>
      <c r="D38" s="15" t="s">
        <v>51</v>
      </c>
      <c r="E38" s="16">
        <v>1</v>
      </c>
      <c r="F38" s="17">
        <v>1001128</v>
      </c>
      <c r="G38" s="18">
        <f t="shared" si="0"/>
        <v>5.5876286597324439E-3</v>
      </c>
      <c r="H38" s="19" t="s">
        <v>17</v>
      </c>
      <c r="K38" s="20"/>
    </row>
    <row r="39" spans="1:11" x14ac:dyDescent="0.25">
      <c r="A39" s="13"/>
      <c r="B39" s="14" t="s">
        <v>87</v>
      </c>
      <c r="C39" s="15" t="s">
        <v>88</v>
      </c>
      <c r="D39" s="15" t="s">
        <v>51</v>
      </c>
      <c r="E39" s="16">
        <v>1</v>
      </c>
      <c r="F39" s="17">
        <v>1044184</v>
      </c>
      <c r="G39" s="18">
        <f t="shared" si="0"/>
        <v>5.8279385297724789E-3</v>
      </c>
      <c r="H39" s="19" t="s">
        <v>17</v>
      </c>
      <c r="K39" s="20"/>
    </row>
    <row r="40" spans="1:11" x14ac:dyDescent="0.25">
      <c r="A40" s="13"/>
      <c r="B40" s="14" t="s">
        <v>89</v>
      </c>
      <c r="C40" s="15" t="s">
        <v>90</v>
      </c>
      <c r="D40" s="15" t="s">
        <v>91</v>
      </c>
      <c r="E40" s="16">
        <v>3</v>
      </c>
      <c r="F40" s="17">
        <v>619269.6</v>
      </c>
      <c r="G40" s="18">
        <f t="shared" si="0"/>
        <v>3.4563498024838446E-3</v>
      </c>
      <c r="H40" s="19" t="s">
        <v>17</v>
      </c>
      <c r="K40" s="20"/>
    </row>
    <row r="41" spans="1:11" x14ac:dyDescent="0.25">
      <c r="A41" s="13"/>
      <c r="B41" s="14" t="s">
        <v>92</v>
      </c>
      <c r="C41" s="15" t="s">
        <v>93</v>
      </c>
      <c r="D41" s="15" t="s">
        <v>91</v>
      </c>
      <c r="E41" s="16">
        <v>1</v>
      </c>
      <c r="F41" s="17">
        <v>1003512</v>
      </c>
      <c r="G41" s="18">
        <f t="shared" si="0"/>
        <v>5.600934557404672E-3</v>
      </c>
      <c r="H41" s="19" t="s">
        <v>17</v>
      </c>
      <c r="K41" s="20"/>
    </row>
    <row r="42" spans="1:11" x14ac:dyDescent="0.25">
      <c r="A42" s="13"/>
      <c r="B42" s="14" t="s">
        <v>94</v>
      </c>
      <c r="C42" s="15" t="s">
        <v>95</v>
      </c>
      <c r="D42" s="15" t="s">
        <v>96</v>
      </c>
      <c r="E42" s="16">
        <v>1</v>
      </c>
      <c r="F42" s="17">
        <v>1013430</v>
      </c>
      <c r="G42" s="18">
        <f t="shared" si="0"/>
        <v>5.6562902172675724E-3</v>
      </c>
      <c r="H42" s="19" t="s">
        <v>17</v>
      </c>
      <c r="K42" s="20"/>
    </row>
    <row r="43" spans="1:11" x14ac:dyDescent="0.25">
      <c r="A43" s="13"/>
      <c r="B43" s="14" t="s">
        <v>97</v>
      </c>
      <c r="C43" s="15" t="s">
        <v>98</v>
      </c>
      <c r="D43" s="15" t="s">
        <v>99</v>
      </c>
      <c r="E43" s="16">
        <v>9</v>
      </c>
      <c r="F43" s="17">
        <v>902245.5</v>
      </c>
      <c r="G43" s="18">
        <f t="shared" si="0"/>
        <v>5.0357325076460045E-3</v>
      </c>
      <c r="H43" s="19" t="s">
        <v>20</v>
      </c>
      <c r="K43" s="20"/>
    </row>
    <row r="44" spans="1:11" x14ac:dyDescent="0.25">
      <c r="A44" s="13"/>
      <c r="B44" s="14" t="s">
        <v>100</v>
      </c>
      <c r="C44" s="15" t="s">
        <v>101</v>
      </c>
      <c r="D44" s="15" t="s">
        <v>99</v>
      </c>
      <c r="E44" s="16">
        <v>10</v>
      </c>
      <c r="F44" s="17">
        <v>2010564</v>
      </c>
      <c r="G44" s="18">
        <f t="shared" si="0"/>
        <v>1.1221627033332703E-2</v>
      </c>
      <c r="H44" s="19" t="s">
        <v>20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99</v>
      </c>
      <c r="E45" s="16">
        <v>60</v>
      </c>
      <c r="F45" s="17">
        <v>6177288</v>
      </c>
      <c r="G45" s="18">
        <f t="shared" si="0"/>
        <v>3.4477500847265592E-2</v>
      </c>
      <c r="H45" s="19" t="s">
        <v>54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106</v>
      </c>
      <c r="E46" s="16">
        <v>5</v>
      </c>
      <c r="F46" s="17">
        <v>5164415</v>
      </c>
      <c r="G46" s="18">
        <f t="shared" si="0"/>
        <v>2.8824319432432344E-2</v>
      </c>
      <c r="H46" s="19" t="s">
        <v>17</v>
      </c>
      <c r="K46" s="20"/>
    </row>
    <row r="47" spans="1:11" x14ac:dyDescent="0.25">
      <c r="A47" s="13"/>
      <c r="B47" s="14" t="s">
        <v>107</v>
      </c>
      <c r="C47" s="15" t="s">
        <v>108</v>
      </c>
      <c r="D47" s="15" t="s">
        <v>106</v>
      </c>
      <c r="E47" s="16">
        <v>4</v>
      </c>
      <c r="F47" s="17">
        <v>3939824</v>
      </c>
      <c r="G47" s="18">
        <f t="shared" si="0"/>
        <v>2.1989469375246439E-2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106</v>
      </c>
      <c r="E48" s="16">
        <v>3</v>
      </c>
      <c r="F48" s="17">
        <v>3016320</v>
      </c>
      <c r="G48" s="18">
        <f t="shared" si="0"/>
        <v>1.6835086101801334E-2</v>
      </c>
      <c r="H48" s="19" t="s">
        <v>17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106</v>
      </c>
      <c r="E49" s="16">
        <v>1</v>
      </c>
      <c r="F49" s="17">
        <v>986235</v>
      </c>
      <c r="G49" s="18">
        <f t="shared" si="0"/>
        <v>5.5045058686114335E-3</v>
      </c>
      <c r="H49" s="19" t="s">
        <v>17</v>
      </c>
      <c r="K49" s="20"/>
    </row>
    <row r="50" spans="1:11" x14ac:dyDescent="0.25">
      <c r="A50" s="13"/>
      <c r="B50" s="14" t="s">
        <v>113</v>
      </c>
      <c r="C50" s="15" t="s">
        <v>114</v>
      </c>
      <c r="D50" s="15" t="s">
        <v>106</v>
      </c>
      <c r="E50" s="16">
        <v>1</v>
      </c>
      <c r="F50" s="17">
        <v>990396</v>
      </c>
      <c r="G50" s="18">
        <f t="shared" si="0"/>
        <v>5.5277297948757541E-3</v>
      </c>
      <c r="H50" s="19" t="s">
        <v>17</v>
      </c>
      <c r="K50" s="20"/>
    </row>
    <row r="51" spans="1:11" x14ac:dyDescent="0.25">
      <c r="A51" s="13"/>
      <c r="B51" s="14"/>
      <c r="C51" s="15"/>
      <c r="D51" s="15"/>
      <c r="E51" s="16"/>
      <c r="F51" s="17"/>
      <c r="G51" s="18"/>
      <c r="H51" s="19"/>
      <c r="K51" s="20"/>
    </row>
    <row r="52" spans="1:11" hidden="1" x14ac:dyDescent="0.25">
      <c r="A52" s="13"/>
      <c r="B52" s="14"/>
      <c r="C52" s="15"/>
      <c r="D52" s="15"/>
      <c r="E52" s="16"/>
      <c r="F52" s="17"/>
      <c r="G52" s="18"/>
      <c r="H52" s="19"/>
      <c r="K52" s="20"/>
    </row>
    <row r="53" spans="1:11" hidden="1" x14ac:dyDescent="0.25">
      <c r="A53" s="13"/>
      <c r="B53" s="14"/>
      <c r="C53" s="15"/>
      <c r="D53" s="15"/>
      <c r="E53" s="16"/>
      <c r="F53" s="17"/>
      <c r="G53" s="18"/>
      <c r="H53" s="19"/>
      <c r="K53" s="20"/>
    </row>
    <row r="54" spans="1:11" hidden="1" x14ac:dyDescent="0.25">
      <c r="A54" s="13"/>
      <c r="B54" s="20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outlineLevel="1" x14ac:dyDescent="0.25">
      <c r="A60" s="13"/>
      <c r="B60" s="20"/>
      <c r="C60" s="15"/>
      <c r="D60" s="15"/>
      <c r="E60" s="16"/>
      <c r="F60" s="17"/>
      <c r="G60" s="18"/>
      <c r="H60" s="19"/>
    </row>
    <row r="61" spans="1:11" collapsed="1" x14ac:dyDescent="0.25">
      <c r="B61" s="21"/>
      <c r="C61" s="21" t="s">
        <v>115</v>
      </c>
      <c r="D61" s="21"/>
      <c r="E61" s="22"/>
      <c r="F61" s="23">
        <f>SUM(F7:F60)</f>
        <v>161317844.90000001</v>
      </c>
      <c r="G61" s="24">
        <f>+F61/$F$73</f>
        <v>0.90036859771129496</v>
      </c>
      <c r="H61" s="25"/>
      <c r="I61" s="26"/>
    </row>
    <row r="62" spans="1:11" x14ac:dyDescent="0.25">
      <c r="F62" s="27"/>
    </row>
    <row r="63" spans="1:11" x14ac:dyDescent="0.25">
      <c r="B63" s="28"/>
      <c r="C63" s="28" t="s">
        <v>116</v>
      </c>
      <c r="D63" s="28"/>
      <c r="E63" s="28"/>
      <c r="F63" s="29" t="s">
        <v>11</v>
      </c>
      <c r="G63" s="30" t="s">
        <v>12</v>
      </c>
    </row>
    <row r="64" spans="1:11" x14ac:dyDescent="0.25">
      <c r="B64" s="31"/>
      <c r="C64" s="21" t="s">
        <v>117</v>
      </c>
      <c r="D64" s="15"/>
      <c r="E64" s="32"/>
      <c r="F64" s="33" t="s">
        <v>118</v>
      </c>
      <c r="G64" s="34">
        <v>0</v>
      </c>
    </row>
    <row r="65" spans="1:7" x14ac:dyDescent="0.25">
      <c r="A65" s="35" t="s">
        <v>119</v>
      </c>
      <c r="B65" s="31" t="s">
        <v>120</v>
      </c>
      <c r="C65" s="21" t="s">
        <v>121</v>
      </c>
      <c r="D65" s="21"/>
      <c r="E65" s="22"/>
      <c r="F65" s="17">
        <v>11666418.120000001</v>
      </c>
      <c r="G65" s="34">
        <f>+F65/$F$73</f>
        <v>6.5114163467342737E-2</v>
      </c>
    </row>
    <row r="66" spans="1:7" x14ac:dyDescent="0.25">
      <c r="B66" s="31"/>
      <c r="C66" s="21" t="s">
        <v>122</v>
      </c>
      <c r="D66" s="15"/>
      <c r="E66" s="32"/>
      <c r="F66" s="33" t="s">
        <v>118</v>
      </c>
      <c r="G66" s="34">
        <v>0</v>
      </c>
    </row>
    <row r="67" spans="1:7" x14ac:dyDescent="0.25">
      <c r="B67" s="31"/>
      <c r="C67" s="21" t="s">
        <v>123</v>
      </c>
      <c r="D67" s="15"/>
      <c r="E67" s="32"/>
      <c r="F67" s="33" t="s">
        <v>118</v>
      </c>
      <c r="G67" s="34">
        <v>0</v>
      </c>
    </row>
    <row r="68" spans="1:7" x14ac:dyDescent="0.25">
      <c r="B68" s="31"/>
      <c r="C68" s="21" t="s">
        <v>124</v>
      </c>
      <c r="D68" s="15"/>
      <c r="E68" s="32"/>
      <c r="F68" s="33" t="s">
        <v>118</v>
      </c>
      <c r="G68" s="34">
        <v>0</v>
      </c>
    </row>
    <row r="69" spans="1:7" x14ac:dyDescent="0.25">
      <c r="A69" s="36" t="s">
        <v>125</v>
      </c>
      <c r="B69" s="15" t="s">
        <v>125</v>
      </c>
      <c r="C69" s="15" t="s">
        <v>126</v>
      </c>
      <c r="D69" s="15"/>
      <c r="E69" s="32"/>
      <c r="F69" s="17">
        <v>6184407.7999999998</v>
      </c>
      <c r="G69" s="34">
        <f>+F69/$F$73</f>
        <v>3.4517238821362373E-2</v>
      </c>
    </row>
    <row r="70" spans="1:7" x14ac:dyDescent="0.25">
      <c r="B70" s="31"/>
      <c r="C70" s="15"/>
      <c r="D70" s="15"/>
      <c r="E70" s="32"/>
      <c r="F70" s="33"/>
      <c r="G70" s="34"/>
    </row>
    <row r="71" spans="1:7" x14ac:dyDescent="0.25">
      <c r="B71" s="31"/>
      <c r="C71" s="15" t="s">
        <v>127</v>
      </c>
      <c r="D71" s="15"/>
      <c r="E71" s="32"/>
      <c r="F71" s="37">
        <f>SUM(F64:F70)</f>
        <v>17850825.920000002</v>
      </c>
      <c r="G71" s="34">
        <f>+F71/$F$73</f>
        <v>9.9631402288705123E-2</v>
      </c>
    </row>
    <row r="72" spans="1:7" x14ac:dyDescent="0.25">
      <c r="B72" s="31"/>
      <c r="C72" s="15"/>
      <c r="D72" s="15"/>
      <c r="E72" s="32"/>
      <c r="F72" s="37"/>
      <c r="G72" s="34"/>
    </row>
    <row r="73" spans="1:7" x14ac:dyDescent="0.25">
      <c r="B73" s="38"/>
      <c r="C73" s="39" t="s">
        <v>128</v>
      </c>
      <c r="D73" s="40"/>
      <c r="E73" s="41"/>
      <c r="F73" s="42">
        <f>+F71+F61</f>
        <v>179168670.81999999</v>
      </c>
      <c r="G73" s="43">
        <v>1</v>
      </c>
    </row>
    <row r="74" spans="1:7" x14ac:dyDescent="0.25">
      <c r="F74" s="44"/>
    </row>
    <row r="75" spans="1:7" x14ac:dyDescent="0.25">
      <c r="C75" s="21" t="s">
        <v>129</v>
      </c>
      <c r="D75" s="45">
        <v>10.01</v>
      </c>
      <c r="F75" s="4">
        <v>0</v>
      </c>
    </row>
    <row r="76" spans="1:7" x14ac:dyDescent="0.25">
      <c r="C76" s="21" t="s">
        <v>130</v>
      </c>
      <c r="D76" s="45">
        <v>6.31</v>
      </c>
    </row>
    <row r="77" spans="1:7" x14ac:dyDescent="0.25">
      <c r="C77" s="21" t="s">
        <v>131</v>
      </c>
      <c r="D77" s="45">
        <v>7.31</v>
      </c>
    </row>
    <row r="78" spans="1:7" x14ac:dyDescent="0.25">
      <c r="C78" s="21" t="s">
        <v>132</v>
      </c>
      <c r="D78" s="46">
        <v>17.787299999999998</v>
      </c>
    </row>
    <row r="79" spans="1:7" x14ac:dyDescent="0.25">
      <c r="C79" s="21" t="s">
        <v>133</v>
      </c>
      <c r="D79" s="46">
        <v>17.715199999999999</v>
      </c>
    </row>
    <row r="80" spans="1:7" x14ac:dyDescent="0.25">
      <c r="A80" s="35" t="s">
        <v>134</v>
      </c>
      <c r="C80" s="21" t="s">
        <v>135</v>
      </c>
      <c r="D80" s="47"/>
    </row>
    <row r="81" spans="1:7" x14ac:dyDescent="0.25">
      <c r="C81" s="21" t="s">
        <v>136</v>
      </c>
      <c r="D81" s="48">
        <v>0</v>
      </c>
    </row>
    <row r="82" spans="1:7" x14ac:dyDescent="0.25">
      <c r="C82" s="21" t="s">
        <v>137</v>
      </c>
      <c r="D82" s="48">
        <v>0</v>
      </c>
      <c r="F82" s="44"/>
      <c r="G82" s="49"/>
    </row>
    <row r="83" spans="1:7" x14ac:dyDescent="0.25">
      <c r="B83" s="50"/>
      <c r="C83" s="13"/>
    </row>
    <row r="84" spans="1:7" x14ac:dyDescent="0.25">
      <c r="F84" s="4"/>
    </row>
    <row r="85" spans="1:7" x14ac:dyDescent="0.25">
      <c r="C85" s="28" t="s">
        <v>138</v>
      </c>
      <c r="D85" s="28"/>
      <c r="E85" s="28"/>
      <c r="F85" s="28"/>
      <c r="G85" s="30"/>
    </row>
    <row r="86" spans="1:7" x14ac:dyDescent="0.25">
      <c r="C86" s="28" t="s">
        <v>139</v>
      </c>
      <c r="D86" s="28"/>
      <c r="E86" s="28"/>
      <c r="F86" s="28" t="s">
        <v>11</v>
      </c>
      <c r="G86" s="30" t="s">
        <v>12</v>
      </c>
    </row>
    <row r="87" spans="1:7" x14ac:dyDescent="0.25">
      <c r="A87" s="1" t="s">
        <v>140</v>
      </c>
      <c r="C87" s="21" t="s">
        <v>141</v>
      </c>
      <c r="D87" s="15"/>
      <c r="E87" s="32"/>
      <c r="F87" s="51">
        <f>SUMIF(Table13456768578[[Industry ]],A87,Table13456768578[Market Value])</f>
        <v>0</v>
      </c>
      <c r="G87" s="52">
        <f>+F87/$F$73</f>
        <v>0</v>
      </c>
    </row>
    <row r="88" spans="1:7" x14ac:dyDescent="0.25">
      <c r="A88" s="15" t="s">
        <v>142</v>
      </c>
      <c r="C88" s="15" t="s">
        <v>143</v>
      </c>
      <c r="D88" s="15"/>
      <c r="E88" s="32"/>
      <c r="F88" s="51">
        <f>SUMIF(Table13456768578[[Industry ]],A88,Table13456768578[Market Value])</f>
        <v>0</v>
      </c>
      <c r="G88" s="52">
        <f>+F88/$F$73</f>
        <v>0</v>
      </c>
    </row>
    <row r="89" spans="1:7" x14ac:dyDescent="0.25">
      <c r="C89" s="15" t="s">
        <v>144</v>
      </c>
      <c r="D89" s="15"/>
      <c r="E89" s="32"/>
      <c r="F89" s="51">
        <f t="shared" ref="F89:F98" si="1">SUMIF($E$101:$E$110,C89,$H$101:$H$110)</f>
        <v>161317844.89999998</v>
      </c>
      <c r="G89" s="53">
        <f>+F89/$F$73</f>
        <v>0.90036859771129485</v>
      </c>
    </row>
    <row r="90" spans="1:7" x14ac:dyDescent="0.25">
      <c r="C90" s="15" t="s">
        <v>145</v>
      </c>
      <c r="D90" s="15"/>
      <c r="E90" s="32"/>
      <c r="F90" s="51">
        <f t="shared" si="1"/>
        <v>0</v>
      </c>
      <c r="G90" s="52">
        <f t="shared" ref="G90:G98" si="2">+F90/$F$73</f>
        <v>0</v>
      </c>
    </row>
    <row r="91" spans="1:7" x14ac:dyDescent="0.25">
      <c r="C91" s="15" t="s">
        <v>146</v>
      </c>
      <c r="D91" s="15"/>
      <c r="E91" s="32"/>
      <c r="F91" s="51">
        <f t="shared" si="1"/>
        <v>0</v>
      </c>
      <c r="G91" s="52">
        <f t="shared" si="2"/>
        <v>0</v>
      </c>
    </row>
    <row r="92" spans="1:7" x14ac:dyDescent="0.25">
      <c r="C92" s="15" t="s">
        <v>147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148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149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150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151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152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153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54" t="s">
        <v>154</v>
      </c>
      <c r="D99" s="15"/>
      <c r="E99" s="32"/>
      <c r="F99" s="55">
        <f>SUM(F87:F98)</f>
        <v>161317844.89999998</v>
      </c>
      <c r="G99" s="56">
        <f>SUM(G87:G98)</f>
        <v>0.90036859771129485</v>
      </c>
    </row>
    <row r="101" spans="3:11" x14ac:dyDescent="0.25">
      <c r="E101" s="15" t="s">
        <v>144</v>
      </c>
      <c r="F101" s="15" t="s">
        <v>20</v>
      </c>
      <c r="G101" s="57">
        <f>H101/$F$73</f>
        <v>0.17189946523040239</v>
      </c>
      <c r="H101" s="1">
        <f t="shared" ref="H101:H110" si="3">SUMIF($H$7:$H$60,F101,$F$7:$F$60)</f>
        <v>30798998.699999999</v>
      </c>
    </row>
    <row r="102" spans="3:11" x14ac:dyDescent="0.25">
      <c r="E102" s="15" t="s">
        <v>144</v>
      </c>
      <c r="F102" s="15" t="s">
        <v>155</v>
      </c>
      <c r="G102" s="7">
        <f t="shared" ref="G102:G110" si="4">H102/$F$73</f>
        <v>0</v>
      </c>
      <c r="H102" s="1">
        <f t="shared" si="3"/>
        <v>0</v>
      </c>
      <c r="K102" s="2" t="s">
        <v>17</v>
      </c>
    </row>
    <row r="103" spans="3:11" x14ac:dyDescent="0.25">
      <c r="E103" s="15" t="s">
        <v>144</v>
      </c>
      <c r="F103" s="40" t="s">
        <v>17</v>
      </c>
      <c r="G103" s="57">
        <f>H103/$F$73</f>
        <v>0.6713278032901131</v>
      </c>
      <c r="H103" s="1">
        <f t="shared" si="3"/>
        <v>120280910.19999999</v>
      </c>
      <c r="K103" s="1" t="s">
        <v>156</v>
      </c>
    </row>
    <row r="104" spans="3:11" x14ac:dyDescent="0.25">
      <c r="E104" s="15" t="s">
        <v>144</v>
      </c>
      <c r="F104" s="1" t="s">
        <v>156</v>
      </c>
      <c r="G104" s="7">
        <f t="shared" si="4"/>
        <v>0</v>
      </c>
      <c r="H104" s="1">
        <f t="shared" si="3"/>
        <v>0</v>
      </c>
      <c r="K104" s="1" t="s">
        <v>156</v>
      </c>
    </row>
    <row r="105" spans="3:11" x14ac:dyDescent="0.25">
      <c r="E105" s="15" t="s">
        <v>146</v>
      </c>
      <c r="F105" s="15" t="s">
        <v>157</v>
      </c>
      <c r="G105" s="57">
        <f t="shared" si="4"/>
        <v>0</v>
      </c>
      <c r="H105" s="1">
        <f t="shared" si="3"/>
        <v>0</v>
      </c>
      <c r="K105" s="1" t="s">
        <v>20</v>
      </c>
    </row>
    <row r="106" spans="3:11" x14ac:dyDescent="0.25">
      <c r="E106" s="15" t="s">
        <v>146</v>
      </c>
      <c r="F106" s="58" t="s">
        <v>158</v>
      </c>
      <c r="G106" s="7">
        <f t="shared" si="4"/>
        <v>0</v>
      </c>
      <c r="H106" s="1">
        <f t="shared" si="3"/>
        <v>0</v>
      </c>
      <c r="K106" s="1" t="s">
        <v>157</v>
      </c>
    </row>
    <row r="107" spans="3:11" x14ac:dyDescent="0.25">
      <c r="E107" s="15" t="s">
        <v>147</v>
      </c>
      <c r="F107" s="15" t="s">
        <v>159</v>
      </c>
      <c r="G107" s="7">
        <f t="shared" si="4"/>
        <v>0</v>
      </c>
      <c r="H107" s="1">
        <f t="shared" si="3"/>
        <v>0</v>
      </c>
      <c r="K107" s="1" t="s">
        <v>54</v>
      </c>
    </row>
    <row r="108" spans="3:11" x14ac:dyDescent="0.25">
      <c r="E108" s="15" t="s">
        <v>144</v>
      </c>
      <c r="F108" s="15" t="s">
        <v>54</v>
      </c>
      <c r="G108" s="57">
        <f t="shared" si="4"/>
        <v>5.7141329190779341E-2</v>
      </c>
      <c r="H108" s="1">
        <f t="shared" si="3"/>
        <v>10237936</v>
      </c>
    </row>
    <row r="109" spans="3:11" x14ac:dyDescent="0.25">
      <c r="E109" s="15" t="s">
        <v>147</v>
      </c>
      <c r="F109" s="15" t="s">
        <v>160</v>
      </c>
      <c r="G109" s="7">
        <f t="shared" si="4"/>
        <v>0</v>
      </c>
      <c r="H109" s="1">
        <f t="shared" si="3"/>
        <v>0</v>
      </c>
    </row>
    <row r="110" spans="3:11" x14ac:dyDescent="0.25">
      <c r="E110" s="15" t="s">
        <v>144</v>
      </c>
      <c r="F110" s="15" t="s">
        <v>161</v>
      </c>
      <c r="G110" s="7">
        <f t="shared" si="4"/>
        <v>0</v>
      </c>
      <c r="H110" s="1">
        <f t="shared" si="3"/>
        <v>0</v>
      </c>
    </row>
    <row r="111" spans="3:11" x14ac:dyDescent="0.25">
      <c r="G111" s="57">
        <f>SUM(G101:G110)</f>
        <v>0.90036859771129485</v>
      </c>
      <c r="H111" s="1">
        <f>SUM(H101:H110)</f>
        <v>161317844.89999998</v>
      </c>
    </row>
    <row r="112" spans="3:11" x14ac:dyDescent="0.25">
      <c r="H112" s="44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2024-12-04T05:14:40Z</dcterms:created>
  <dcterms:modified xsi:type="dcterms:W3CDTF">2024-12-04T05:15:11Z</dcterms:modified>
</cp:coreProperties>
</file>