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20597D30-FF4C-4419-9869-4B79CC3437E9}" xr6:coauthVersionLast="47" xr6:coauthVersionMax="47" xr10:uidLastSave="{00000000-0000-0000-0000-000000000000}"/>
  <bookViews>
    <workbookView xWindow="-120" yWindow="-120" windowWidth="20730" windowHeight="11040" xr2:uid="{C5DB0EC2-1CC9-4CE2-B062-5F880BDCB943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#REF!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G121" i="1"/>
  <c r="H120" i="1"/>
  <c r="G120" i="1"/>
  <c r="H119" i="1"/>
  <c r="G119" i="1"/>
  <c r="H118" i="1"/>
  <c r="G118" i="1"/>
  <c r="H117" i="1"/>
  <c r="G117" i="1"/>
  <c r="H116" i="1"/>
  <c r="F102" i="1" s="1"/>
  <c r="G102" i="1" s="1"/>
  <c r="G116" i="1"/>
  <c r="H115" i="1"/>
  <c r="G115" i="1"/>
  <c r="H114" i="1"/>
  <c r="H122" i="1" s="1"/>
  <c r="G114" i="1"/>
  <c r="G122" i="1" s="1"/>
  <c r="F111" i="1"/>
  <c r="G111" i="1" s="1"/>
  <c r="F110" i="1"/>
  <c r="G110" i="1" s="1"/>
  <c r="F109" i="1"/>
  <c r="G109" i="1" s="1"/>
  <c r="F108" i="1"/>
  <c r="F107" i="1"/>
  <c r="G107" i="1" s="1"/>
  <c r="F106" i="1"/>
  <c r="G106" i="1" s="1"/>
  <c r="F105" i="1"/>
  <c r="G105" i="1" s="1"/>
  <c r="F101" i="1"/>
  <c r="G101" i="1" s="1"/>
  <c r="F100" i="1"/>
  <c r="F86" i="1"/>
  <c r="G108" i="1" s="1"/>
  <c r="F84" i="1"/>
  <c r="G84" i="1" s="1"/>
  <c r="G82" i="1"/>
  <c r="G78" i="1"/>
  <c r="G74" i="1"/>
  <c r="F74" i="1"/>
  <c r="G73" i="1"/>
  <c r="G72" i="1"/>
  <c r="G69" i="1"/>
  <c r="G68" i="1"/>
  <c r="G67" i="1"/>
  <c r="G65" i="1"/>
  <c r="G64" i="1"/>
  <c r="G61" i="1"/>
  <c r="G60" i="1"/>
  <c r="G59" i="1"/>
  <c r="G57" i="1"/>
  <c r="G56" i="1"/>
  <c r="G53" i="1"/>
  <c r="G52" i="1"/>
  <c r="G51" i="1"/>
  <c r="G49" i="1"/>
  <c r="G48" i="1"/>
  <c r="G45" i="1"/>
  <c r="G44" i="1"/>
  <c r="G43" i="1"/>
  <c r="G41" i="1"/>
  <c r="G40" i="1"/>
  <c r="G37" i="1"/>
  <c r="G36" i="1"/>
  <c r="G35" i="1"/>
  <c r="G33" i="1"/>
  <c r="G32" i="1"/>
  <c r="G29" i="1"/>
  <c r="G28" i="1"/>
  <c r="G27" i="1"/>
  <c r="G25" i="1"/>
  <c r="G24" i="1"/>
  <c r="G21" i="1"/>
  <c r="G20" i="1"/>
  <c r="G19" i="1"/>
  <c r="G17" i="1"/>
  <c r="G16" i="1"/>
  <c r="G13" i="1"/>
  <c r="G12" i="1"/>
  <c r="G11" i="1"/>
  <c r="G9" i="1"/>
  <c r="G8" i="1"/>
  <c r="F103" i="1" l="1"/>
  <c r="G10" i="1"/>
  <c r="G18" i="1"/>
  <c r="G26" i="1"/>
  <c r="G34" i="1"/>
  <c r="G42" i="1"/>
  <c r="G50" i="1"/>
  <c r="G58" i="1"/>
  <c r="G66" i="1"/>
  <c r="G100" i="1"/>
  <c r="G103" i="1" s="1"/>
  <c r="G14" i="1"/>
  <c r="G22" i="1"/>
  <c r="G30" i="1"/>
  <c r="G38" i="1"/>
  <c r="G46" i="1"/>
  <c r="G54" i="1"/>
  <c r="G62" i="1"/>
  <c r="G70" i="1"/>
  <c r="G7" i="1"/>
  <c r="G15" i="1"/>
  <c r="G23" i="1"/>
  <c r="G31" i="1"/>
  <c r="G39" i="1"/>
  <c r="G47" i="1"/>
  <c r="G55" i="1"/>
  <c r="G63" i="1"/>
  <c r="G71" i="1"/>
</calcChain>
</file>

<file path=xl/sharedStrings.xml><?xml version="1.0" encoding="utf-8"?>
<sst xmlns="http://schemas.openxmlformats.org/spreadsheetml/2006/main" count="278" uniqueCount="196">
  <si>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</si>
  <si>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</si>
  <si>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</si>
  <si>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</si>
  <si>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</si>
  <si>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</si>
  <si>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</si>
  <si>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</si>
  <si>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</si>
  <si>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</si>
  <si>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</si>
  <si>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</si>
  <si>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</si>
  <si>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</si>
  <si>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</si>
  <si>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</si>
  <si>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</si>
  <si>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</si>
  <si>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</si>
  <si>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IN000443C035</t>
  </si>
  <si>
    <t>Gsec Strip 22-04-2043</t>
  </si>
  <si>
    <t>IN000444C033</t>
  </si>
  <si>
    <t>Gsec Strip 22-04-2044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</si>
  <si>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</si>
  <si>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</si>
  <si>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</si>
  <si>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</si>
  <si>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</si>
  <si>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</si>
  <si>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</si>
  <si>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</si>
  <si>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</si>
  <si>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</si>
  <si>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</si>
  <si>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</si>
  <si>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</si>
  <si>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</si>
  <si>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</si>
  <si>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</si>
  <si>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</si>
  <si>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</si>
  <si>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</si>
  <si>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</si>
  <si>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</si>
  <si>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</si>
  <si>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</si>
  <si>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</si>
  <si>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</si>
  <si>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</si>
  <si>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</si>
  <si>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</si>
  <si>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</si>
  <si>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</si>
  <si>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</si>
  <si>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</si>
  <si>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</si>
  <si>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</si>
  <si>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</si>
  <si>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</si>
  <si>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</si>
  <si>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</si>
  <si>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</si>
  <si>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</si>
  <si>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</si>
  <si>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</si>
  <si>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</si>
  <si>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</si>
  <si>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</si>
  <si>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</si>
  <si>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</si>
  <si>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</si>
  <si>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</si>
  <si>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</si>
  <si>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</si>
  <si>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</si>
  <si>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</si>
  <si>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</si>
  <si>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</si>
  <si>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</si>
  <si>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</si>
  <si>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</si>
  <si>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</si>
  <si>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</si>
  <si>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</si>
  <si>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</si>
  <si>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</si>
  <si>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</si>
  <si>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</si>
  <si>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</si>
  <si>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</si>
  <si>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</si>
  <si>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</si>
  <si>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</si>
  <si>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</si>
  <si>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</si>
  <si>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</si>
  <si>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</si>
  <si>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</si>
  <si>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</si>
  <si>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</si>
  <si>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</si>
  <si>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</si>
  <si>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</si>
  <si>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</si>
  <si>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</si>
  <si>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</si>
  <si>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</si>
  <si>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</si>
  <si>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</si>
  <si>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</si>
  <si>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</si>
  <si>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</si>
  <si>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</si>
  <si>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</si>
  <si>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</si>
  <si>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IN1320230114</t>
  </si>
  <si>
    <t>7.73% BR SDL 08.11.2038</t>
  </si>
  <si>
    <t>SDL</t>
  </si>
  <si>
    <t>IN1520220279</t>
  </si>
  <si>
    <t>7.71 GJ SDL 08.03.2034</t>
  </si>
  <si>
    <t>02A</t>
  </si>
  <si>
    <t>IN1920230142</t>
  </si>
  <si>
    <t>7.64 KA SDL 20.12.2039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</si>
  <si>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</si>
  <si>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</si>
  <si>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</si>
  <si>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</si>
  <si>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</si>
  <si>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</si>
  <si>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NCA</t>
  </si>
  <si>
    <t>IN2220230121</t>
  </si>
  <si>
    <t>7.47 MH SDL 13.09.2034</t>
  </si>
  <si>
    <t>IN2220230162</t>
  </si>
  <si>
    <t>7.70 MH SDL 15.11.2034</t>
  </si>
  <si>
    <t>IN2220230220</t>
  </si>
  <si>
    <t>7.49 MH SDL 07.02.2036</t>
  </si>
  <si>
    <t>IN2220230238</t>
  </si>
  <si>
    <t>7.46 MH SDL 21.02.2035</t>
  </si>
  <si>
    <t>IN2220230246</t>
  </si>
  <si>
    <t>7.47 MH SDL 21.02.2036</t>
  </si>
  <si>
    <t>IN2220230287</t>
  </si>
  <si>
    <t>7.40 MH SDL 06.03.2036</t>
  </si>
  <si>
    <t>IN2220230311</t>
  </si>
  <si>
    <t>7.42 MH SDL 22.03.2034</t>
  </si>
  <si>
    <t>IN2220240104</t>
  </si>
  <si>
    <t>7.22 MH SDL 07.08.2034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</si>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</sst>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3D1AEA40-81F1-4BFD-BF8C-04C80C45996F}"/>
    <cellStyle name="Comma 3" xfId="4" xr:uid="{BD2CCCAF-3F42-4582-AB68-DB8F3D0736BE}"/>
    <cellStyle name="Normal" xfId="0" builtinId="0"/>
    <cellStyle name="Normal 2" xfId="2" xr:uid="{E028B62C-9877-4B73-8FE2-D1F66B068E46}"/>
    <cellStyle name="Percent" xfId="1" builtinId="5"/>
    <cellStyle name="Percent 2" xfId="5" xr:uid="{96682ED1-93A0-4FE7-AD81-49C8FDD986EF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D3CED-E18D-407B-ADB3-B3F7ED8EE168}" name="Table134567685789" displayName="Table134567685789" ref="B6:H73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E553C2CE-EDD9-49FE-96B0-AA6F9FEED40A}" name="ISIN No." dataDxfId="6"/>
    <tableColumn id="2" xr3:uid="{67A1E5F3-F69B-4568-8614-5B72E14D271F}" name="Name of the Instrument" dataDxfId="5"/>
    <tableColumn id="3" xr3:uid="{E1E0867C-D222-4BD0-AC39-5D50438F5992}" name="Industry " dataDxfId="4"/>
    <tableColumn id="4" xr3:uid="{CD435467-FC11-46B6-AFBA-FB08C90761A9}" name="Quantity" dataDxfId="3"/>
    <tableColumn id="5" xr3:uid="{1FAE4365-CCB4-4F93-8216-08621D413361}" name="Market Value" dataDxfId="2"/>
    <tableColumn id="6" xr3:uid="{AE419A21-F351-4EE5-ADB6-6AE3C5D9973B}" name="% of Portfolio" dataDxfId="1" dataCellStyle="Percent">
      <calculatedColumnFormula>+F7/$F$86</calculatedColumnFormula>
    </tableColumn>
    <tableColumn id="7" xr3:uid="{BE5B8DF9-5582-4F03-B010-2A8FE8E35588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4AC8-3D03-4F84-B471-329E7BB60962}">
  <sheetPr>
    <tabColor rgb="FF7030A0"/>
  </sheetPr>
  <dimension ref="A2:H122"/>
  <sheetViews>
    <sheetView showGridLines="0" tabSelected="1" topLeftCell="A97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176991750</v>
      </c>
      <c r="G7" s="18">
        <f t="shared" ref="G7:G70" si="0">+F7/$F$86</f>
        <v>1.6579352075545981E-2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500000</v>
      </c>
      <c r="F8" s="17">
        <v>35263100</v>
      </c>
      <c r="G8" s="18">
        <f t="shared" si="0"/>
        <v>3.3032011388959399E-3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2500000</v>
      </c>
      <c r="F9" s="17">
        <v>70211250</v>
      </c>
      <c r="G9" s="18">
        <f t="shared" si="0"/>
        <v>6.5768999595414912E-3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2500000</v>
      </c>
      <c r="F10" s="17">
        <v>65170000</v>
      </c>
      <c r="G10" s="18">
        <f t="shared" si="0"/>
        <v>6.10467083784036E-3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2250000</v>
      </c>
      <c r="F11" s="17">
        <v>164129625</v>
      </c>
      <c r="G11" s="18">
        <f t="shared" si="0"/>
        <v>1.5374517958618598E-2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26000</v>
      </c>
      <c r="F12" s="17">
        <v>1771408.6</v>
      </c>
      <c r="G12" s="18">
        <f t="shared" si="0"/>
        <v>1.6593319659842902E-4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2500000</v>
      </c>
      <c r="F13" s="17">
        <v>67575000</v>
      </c>
      <c r="G13" s="18">
        <f t="shared" si="0"/>
        <v>6.3299544555326425E-3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2500000</v>
      </c>
      <c r="F14" s="17">
        <v>62888750</v>
      </c>
      <c r="G14" s="18">
        <f t="shared" si="0"/>
        <v>5.8909792566093746E-3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1500000</v>
      </c>
      <c r="F15" s="17">
        <v>76939500</v>
      </c>
      <c r="G15" s="18">
        <f t="shared" si="0"/>
        <v>7.207155469203903E-3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2100000</v>
      </c>
      <c r="F16" s="17">
        <v>56046060</v>
      </c>
      <c r="G16" s="18">
        <f t="shared" si="0"/>
        <v>5.2500038063196417E-3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600000</v>
      </c>
      <c r="F17" s="17">
        <v>62896080</v>
      </c>
      <c r="G17" s="18">
        <f t="shared" si="0"/>
        <v>5.8916658798599704E-3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580500</v>
      </c>
      <c r="F18" s="17">
        <v>62635833.899999999</v>
      </c>
      <c r="G18" s="18">
        <f t="shared" si="0"/>
        <v>5.8672878412328157E-3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256800</v>
      </c>
      <c r="F19" s="17">
        <v>27951601.440000001</v>
      </c>
      <c r="G19" s="18">
        <f t="shared" si="0"/>
        <v>2.6183109740939791E-3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200000</v>
      </c>
      <c r="F20" s="17">
        <v>22864960</v>
      </c>
      <c r="G20" s="18">
        <f t="shared" si="0"/>
        <v>2.1418298990392255E-3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500000</v>
      </c>
      <c r="F21" s="17">
        <v>56294750</v>
      </c>
      <c r="G21" s="18">
        <f t="shared" si="0"/>
        <v>5.2732993501383094E-3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60600</v>
      </c>
      <c r="F22" s="17">
        <v>6456148.2599999998</v>
      </c>
      <c r="G22" s="18">
        <f t="shared" si="0"/>
        <v>6.0476691740978645E-4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163000</v>
      </c>
      <c r="F23" s="17">
        <v>17765337.399999999</v>
      </c>
      <c r="G23" s="18">
        <f t="shared" si="0"/>
        <v>1.6641328394993811E-3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50000</v>
      </c>
      <c r="F24" s="17">
        <v>5190085</v>
      </c>
      <c r="G24" s="18">
        <f t="shared" si="0"/>
        <v>4.861709459170275E-4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500000</v>
      </c>
      <c r="F25" s="17">
        <v>47621900</v>
      </c>
      <c r="G25" s="18">
        <f t="shared" si="0"/>
        <v>4.4608872820707359E-3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620000</v>
      </c>
      <c r="F26" s="17">
        <v>62071982</v>
      </c>
      <c r="G26" s="18">
        <f t="shared" si="0"/>
        <v>5.8144701298504181E-3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28300</v>
      </c>
      <c r="F27" s="17">
        <v>3019103.43</v>
      </c>
      <c r="G27" s="18">
        <f t="shared" si="0"/>
        <v>2.8280854174535529E-4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230000</v>
      </c>
      <c r="F28" s="17">
        <v>24955023</v>
      </c>
      <c r="G28" s="18">
        <f t="shared" si="0"/>
        <v>2.3376124162304045E-3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170000</v>
      </c>
      <c r="F29" s="17">
        <v>18364998</v>
      </c>
      <c r="G29" s="18">
        <f t="shared" si="0"/>
        <v>1.720304860021429E-3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1000000</v>
      </c>
      <c r="F30" s="17">
        <v>107944900</v>
      </c>
      <c r="G30" s="18">
        <f t="shared" si="0"/>
        <v>1.0111524982715879E-2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500000</v>
      </c>
      <c r="F31" s="17">
        <v>50950250</v>
      </c>
      <c r="G31" s="18">
        <f t="shared" si="0"/>
        <v>4.7726638845431305E-3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140000</v>
      </c>
      <c r="F32" s="17">
        <v>13345794</v>
      </c>
      <c r="G32" s="18">
        <f t="shared" si="0"/>
        <v>1.2501408537613141E-3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500000</v>
      </c>
      <c r="F33" s="17">
        <v>48453350</v>
      </c>
      <c r="G33" s="18">
        <f t="shared" si="0"/>
        <v>4.5387717161373669E-3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425400</v>
      </c>
      <c r="F34" s="17">
        <v>40540407.299999997</v>
      </c>
      <c r="G34" s="18">
        <f t="shared" si="0"/>
        <v>3.7975424612318614E-3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500000</v>
      </c>
      <c r="F35" s="17">
        <v>48182200</v>
      </c>
      <c r="G35" s="18">
        <f t="shared" si="0"/>
        <v>4.5133722762466131E-3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500000</v>
      </c>
      <c r="F36" s="17">
        <v>49068200</v>
      </c>
      <c r="G36" s="18">
        <f t="shared" si="0"/>
        <v>4.5963665736584065E-3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840000</v>
      </c>
      <c r="F37" s="17">
        <v>82748064</v>
      </c>
      <c r="G37" s="18">
        <f t="shared" si="0"/>
        <v>7.7512612120384794E-3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420000</v>
      </c>
      <c r="F38" s="17">
        <v>41897562</v>
      </c>
      <c r="G38" s="18">
        <f t="shared" si="0"/>
        <v>3.9246712431795063E-3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596400</v>
      </c>
      <c r="F39" s="17">
        <v>59033759.399999999</v>
      </c>
      <c r="G39" s="18">
        <f t="shared" si="0"/>
        <v>5.5298706376747612E-3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1500000</v>
      </c>
      <c r="F40" s="17">
        <v>147676650</v>
      </c>
      <c r="G40" s="18">
        <f t="shared" si="0"/>
        <v>1.3833318070967585E-2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350000</v>
      </c>
      <c r="F41" s="17">
        <v>35504455</v>
      </c>
      <c r="G41" s="18">
        <f t="shared" si="0"/>
        <v>3.3258095910989006E-3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1000000</v>
      </c>
      <c r="F42" s="17">
        <v>104204700</v>
      </c>
      <c r="G42" s="18">
        <f t="shared" si="0"/>
        <v>9.7611691461700675E-3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1500000</v>
      </c>
      <c r="F43" s="17">
        <v>154326750</v>
      </c>
      <c r="G43" s="18">
        <f t="shared" si="0"/>
        <v>1.4456253033967772E-2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7">
        <v>7145000</v>
      </c>
      <c r="F44" s="17">
        <v>732473962</v>
      </c>
      <c r="G44" s="18">
        <f t="shared" si="0"/>
        <v>6.8613049490544545E-2</v>
      </c>
      <c r="H44" s="19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7">
        <v>6660000</v>
      </c>
      <c r="F45" s="17">
        <v>689830146</v>
      </c>
      <c r="G45" s="18">
        <f t="shared" si="0"/>
        <v>6.461847438007301E-2</v>
      </c>
      <c r="H45" s="19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7">
        <v>1000000</v>
      </c>
      <c r="F46" s="17">
        <v>102554400</v>
      </c>
      <c r="G46" s="18">
        <f t="shared" si="0"/>
        <v>9.6065805581128649E-3</v>
      </c>
      <c r="H46" s="19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7">
        <v>4500000</v>
      </c>
      <c r="F47" s="17">
        <v>460579950</v>
      </c>
      <c r="G47" s="18">
        <f t="shared" si="0"/>
        <v>4.3143915747414011E-2</v>
      </c>
      <c r="H47" s="19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7">
        <v>8491000</v>
      </c>
      <c r="F48" s="17">
        <v>897201515</v>
      </c>
      <c r="G48" s="18">
        <f t="shared" si="0"/>
        <v>8.4043577171807424E-2</v>
      </c>
      <c r="H48" s="19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7">
        <v>500000</v>
      </c>
      <c r="F49" s="17">
        <v>51364350</v>
      </c>
      <c r="G49" s="18">
        <f t="shared" si="0"/>
        <v>4.8114538829158431E-3</v>
      </c>
      <c r="H49" s="19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7">
        <v>3630000</v>
      </c>
      <c r="F50" s="17">
        <v>370892709</v>
      </c>
      <c r="G50" s="18">
        <f t="shared" si="0"/>
        <v>3.4742640856220822E-2</v>
      </c>
      <c r="H50" s="19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7">
        <v>4000000</v>
      </c>
      <c r="F51" s="17">
        <v>413228000</v>
      </c>
      <c r="G51" s="18">
        <f t="shared" si="0"/>
        <v>3.870831549760774E-2</v>
      </c>
      <c r="H51" s="19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7">
        <v>17473200</v>
      </c>
      <c r="F52" s="17">
        <v>1817789415.5999999</v>
      </c>
      <c r="G52" s="18">
        <f t="shared" si="0"/>
        <v>0.17027782775430703</v>
      </c>
      <c r="H52" s="19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7">
        <v>940000</v>
      </c>
      <c r="F53" s="17">
        <v>95190792</v>
      </c>
      <c r="G53" s="18">
        <f t="shared" si="0"/>
        <v>8.9168091445960933E-3</v>
      </c>
      <c r="H53" s="19"/>
    </row>
    <row r="54" spans="1:8" x14ac:dyDescent="0.25">
      <c r="A54" s="13"/>
      <c r="B54" s="14" t="s">
        <v>109</v>
      </c>
      <c r="C54" s="15" t="s">
        <v>110</v>
      </c>
      <c r="D54" s="15" t="s">
        <v>16</v>
      </c>
      <c r="E54" s="17">
        <v>500000</v>
      </c>
      <c r="F54" s="17">
        <v>50378550</v>
      </c>
      <c r="G54" s="18">
        <f t="shared" si="0"/>
        <v>4.7191110179174841E-3</v>
      </c>
      <c r="H54" s="19"/>
    </row>
    <row r="55" spans="1:8" x14ac:dyDescent="0.25">
      <c r="B55" s="14" t="s">
        <v>111</v>
      </c>
      <c r="C55" s="15" t="s">
        <v>112</v>
      </c>
      <c r="D55" s="15" t="s">
        <v>16</v>
      </c>
      <c r="E55" s="17">
        <v>2000000</v>
      </c>
      <c r="F55" s="17">
        <v>201766600</v>
      </c>
      <c r="G55" s="18">
        <f t="shared" si="0"/>
        <v>1.890008714239989E-2</v>
      </c>
      <c r="H55" s="19"/>
    </row>
    <row r="56" spans="1:8" x14ac:dyDescent="0.25">
      <c r="B56" s="14" t="s">
        <v>113</v>
      </c>
      <c r="C56" s="15" t="s">
        <v>114</v>
      </c>
      <c r="D56" s="15" t="s">
        <v>16</v>
      </c>
      <c r="E56" s="17">
        <v>1450000</v>
      </c>
      <c r="F56" s="17">
        <v>145346550</v>
      </c>
      <c r="G56" s="18">
        <f t="shared" si="0"/>
        <v>1.3615050562616323E-2</v>
      </c>
      <c r="H56" s="19"/>
    </row>
    <row r="57" spans="1:8" x14ac:dyDescent="0.25">
      <c r="B57" s="14" t="s">
        <v>115</v>
      </c>
      <c r="C57" s="15" t="s">
        <v>116</v>
      </c>
      <c r="D57" s="15" t="s">
        <v>117</v>
      </c>
      <c r="E57" s="17">
        <v>1000000</v>
      </c>
      <c r="F57" s="17">
        <v>104597800</v>
      </c>
      <c r="G57" s="18">
        <f t="shared" si="0"/>
        <v>9.7979920110826818E-3</v>
      </c>
      <c r="H57" s="19"/>
    </row>
    <row r="58" spans="1:8" x14ac:dyDescent="0.25">
      <c r="B58" s="14" t="s">
        <v>118</v>
      </c>
      <c r="C58" s="15" t="s">
        <v>119</v>
      </c>
      <c r="D58" s="15" t="s">
        <v>117</v>
      </c>
      <c r="E58" s="17">
        <v>500000</v>
      </c>
      <c r="F58" s="17">
        <v>51878700</v>
      </c>
      <c r="G58" s="18">
        <f t="shared" si="0"/>
        <v>4.8596346017349802E-3</v>
      </c>
      <c r="H58" s="19"/>
    </row>
    <row r="59" spans="1:8" x14ac:dyDescent="0.25">
      <c r="A59" s="20" t="s">
        <v>120</v>
      </c>
      <c r="B59" s="14" t="s">
        <v>121</v>
      </c>
      <c r="C59" s="15" t="s">
        <v>122</v>
      </c>
      <c r="D59" s="15" t="s">
        <v>117</v>
      </c>
      <c r="E59" s="17">
        <v>450000</v>
      </c>
      <c r="F59" s="17">
        <v>46852290</v>
      </c>
      <c r="G59" s="18">
        <f t="shared" si="0"/>
        <v>4.3887955876789862E-3</v>
      </c>
      <c r="H59" s="19"/>
    </row>
    <row r="60" spans="1:8" x14ac:dyDescent="0.25">
      <c r="B60" s="14" t="s">
        <v>123</v>
      </c>
      <c r="C60" s="15" t="s">
        <v>124</v>
      </c>
      <c r="D60" s="15" t="s">
        <v>117</v>
      </c>
      <c r="E60" s="17">
        <v>130000</v>
      </c>
      <c r="F60" s="17">
        <v>13674609</v>
      </c>
      <c r="G60" s="18">
        <f t="shared" si="0"/>
        <v>1.2809419484604775E-3</v>
      </c>
      <c r="H60" s="19"/>
    </row>
    <row r="61" spans="1:8" x14ac:dyDescent="0.25">
      <c r="B61" s="14" t="s">
        <v>125</v>
      </c>
      <c r="C61" s="15" t="s">
        <v>126</v>
      </c>
      <c r="D61" s="15" t="s">
        <v>117</v>
      </c>
      <c r="E61" s="17">
        <v>190000</v>
      </c>
      <c r="F61" s="17">
        <v>18575217</v>
      </c>
      <c r="G61" s="18">
        <f t="shared" si="0"/>
        <v>1.7399967090142166E-3</v>
      </c>
      <c r="H61" s="19"/>
    </row>
    <row r="62" spans="1:8" x14ac:dyDescent="0.25">
      <c r="B62" s="14" t="s">
        <v>127</v>
      </c>
      <c r="C62" s="15" t="s">
        <v>128</v>
      </c>
      <c r="D62" s="15" t="s">
        <v>117</v>
      </c>
      <c r="E62" s="17">
        <v>1000000</v>
      </c>
      <c r="F62" s="17">
        <v>99429200</v>
      </c>
      <c r="G62" s="18">
        <f t="shared" si="0"/>
        <v>9.313833630041379E-3</v>
      </c>
      <c r="H62" s="19"/>
    </row>
    <row r="63" spans="1:8" x14ac:dyDescent="0.25">
      <c r="A63" s="21" t="s">
        <v>129</v>
      </c>
      <c r="B63" s="14" t="s">
        <v>130</v>
      </c>
      <c r="C63" s="15" t="s">
        <v>131</v>
      </c>
      <c r="D63" s="15" t="s">
        <v>117</v>
      </c>
      <c r="E63" s="17">
        <v>400000</v>
      </c>
      <c r="F63" s="17">
        <v>40847400</v>
      </c>
      <c r="G63" s="18">
        <f t="shared" si="0"/>
        <v>3.82629939514501E-3</v>
      </c>
      <c r="H63" s="19"/>
    </row>
    <row r="64" spans="1:8" x14ac:dyDescent="0.25">
      <c r="B64" s="14" t="s">
        <v>132</v>
      </c>
      <c r="C64" s="15" t="s">
        <v>133</v>
      </c>
      <c r="D64" s="15" t="s">
        <v>117</v>
      </c>
      <c r="E64" s="17">
        <v>6900000</v>
      </c>
      <c r="F64" s="17">
        <v>716027490</v>
      </c>
      <c r="G64" s="18">
        <f t="shared" si="0"/>
        <v>6.7072458758555012E-2</v>
      </c>
      <c r="H64" s="19"/>
    </row>
    <row r="65" spans="1:8" x14ac:dyDescent="0.25">
      <c r="B65" s="14" t="s">
        <v>134</v>
      </c>
      <c r="C65" s="15" t="s">
        <v>135</v>
      </c>
      <c r="D65" s="15" t="s">
        <v>117</v>
      </c>
      <c r="E65" s="17">
        <v>2000000</v>
      </c>
      <c r="F65" s="17">
        <v>204978600</v>
      </c>
      <c r="G65" s="18">
        <f t="shared" si="0"/>
        <v>1.9200964888773115E-2</v>
      </c>
      <c r="H65" s="19"/>
    </row>
    <row r="66" spans="1:8" x14ac:dyDescent="0.25">
      <c r="B66" s="14" t="s">
        <v>136</v>
      </c>
      <c r="C66" s="15" t="s">
        <v>137</v>
      </c>
      <c r="D66" s="15" t="s">
        <v>117</v>
      </c>
      <c r="E66" s="17">
        <v>1000000</v>
      </c>
      <c r="F66" s="17">
        <v>102161200</v>
      </c>
      <c r="G66" s="18">
        <f t="shared" si="0"/>
        <v>9.5697483258980597E-3</v>
      </c>
      <c r="H66" s="19"/>
    </row>
    <row r="67" spans="1:8" x14ac:dyDescent="0.25">
      <c r="B67" s="14" t="s">
        <v>138</v>
      </c>
      <c r="C67" s="15" t="s">
        <v>139</v>
      </c>
      <c r="D67" s="15" t="s">
        <v>117</v>
      </c>
      <c r="E67" s="17">
        <v>475000</v>
      </c>
      <c r="F67" s="17">
        <v>48612260</v>
      </c>
      <c r="G67" s="18">
        <f t="shared" si="0"/>
        <v>4.5536572960490013E-3</v>
      </c>
      <c r="H67" s="19"/>
    </row>
    <row r="68" spans="1:8" x14ac:dyDescent="0.25">
      <c r="B68" s="14" t="s">
        <v>140</v>
      </c>
      <c r="C68" s="15" t="s">
        <v>141</v>
      </c>
      <c r="D68" s="15" t="s">
        <v>117</v>
      </c>
      <c r="E68" s="17">
        <v>1000000</v>
      </c>
      <c r="F68" s="17">
        <v>101812400</v>
      </c>
      <c r="G68" s="18">
        <f t="shared" si="0"/>
        <v>9.5370751758560354E-3</v>
      </c>
      <c r="H68" s="19"/>
    </row>
    <row r="69" spans="1:8" x14ac:dyDescent="0.25">
      <c r="B69" s="14" t="s">
        <v>142</v>
      </c>
      <c r="C69" s="15" t="s">
        <v>143</v>
      </c>
      <c r="D69" s="15" t="s">
        <v>117</v>
      </c>
      <c r="E69" s="17">
        <v>500000</v>
      </c>
      <c r="F69" s="17">
        <v>50855250</v>
      </c>
      <c r="G69" s="18">
        <f t="shared" si="0"/>
        <v>4.7637649474617299E-3</v>
      </c>
      <c r="H69" s="19"/>
    </row>
    <row r="70" spans="1:8" x14ac:dyDescent="0.25">
      <c r="B70" s="14" t="s">
        <v>144</v>
      </c>
      <c r="C70" s="15" t="s">
        <v>145</v>
      </c>
      <c r="D70" s="15" t="s">
        <v>117</v>
      </c>
      <c r="E70" s="17">
        <v>443300</v>
      </c>
      <c r="F70" s="17">
        <v>44498675.649999999</v>
      </c>
      <c r="G70" s="18">
        <f t="shared" si="0"/>
        <v>4.1683254191049856E-3</v>
      </c>
      <c r="H70" s="19"/>
    </row>
    <row r="71" spans="1:8" x14ac:dyDescent="0.25">
      <c r="B71" s="14" t="s">
        <v>146</v>
      </c>
      <c r="C71" s="15" t="s">
        <v>147</v>
      </c>
      <c r="D71" s="15" t="s">
        <v>117</v>
      </c>
      <c r="E71" s="17">
        <v>455100</v>
      </c>
      <c r="F71" s="17">
        <v>46938012.780000001</v>
      </c>
      <c r="G71" s="18">
        <f t="shared" ref="G71:G74" si="1">+F71/$F$86</f>
        <v>4.3968254995280665E-3</v>
      </c>
      <c r="H71" s="19"/>
    </row>
    <row r="72" spans="1:8" x14ac:dyDescent="0.25">
      <c r="B72" s="14" t="s">
        <v>148</v>
      </c>
      <c r="C72" s="15" t="s">
        <v>149</v>
      </c>
      <c r="D72" s="15" t="s">
        <v>117</v>
      </c>
      <c r="E72" s="17">
        <v>60000</v>
      </c>
      <c r="F72" s="17">
        <v>6798174</v>
      </c>
      <c r="G72" s="18">
        <f>+F72/$F$86</f>
        <v>6.3680550204641014E-4</v>
      </c>
      <c r="H72" s="19"/>
    </row>
    <row r="73" spans="1:8" x14ac:dyDescent="0.25">
      <c r="B73" s="14" t="s">
        <v>150</v>
      </c>
      <c r="C73" s="15" t="s">
        <v>151</v>
      </c>
      <c r="D73" s="15" t="s">
        <v>152</v>
      </c>
      <c r="E73" s="17">
        <v>100</v>
      </c>
      <c r="F73" s="17">
        <v>101034000</v>
      </c>
      <c r="G73" s="22">
        <f>+F73/$F$86</f>
        <v>9.4641600956017011E-3</v>
      </c>
      <c r="H73" s="19" t="s">
        <v>153</v>
      </c>
    </row>
    <row r="74" spans="1:8" x14ac:dyDescent="0.25">
      <c r="B74" s="23"/>
      <c r="C74" s="23" t="s">
        <v>154</v>
      </c>
      <c r="D74" s="23"/>
      <c r="E74" s="24"/>
      <c r="F74" s="25">
        <f>SUM(F7:F73)</f>
        <v>10007119505.76</v>
      </c>
      <c r="G74" s="26">
        <f>+F74/$F$86</f>
        <v>0.93739712471377179</v>
      </c>
      <c r="H74" s="27"/>
    </row>
    <row r="76" spans="1:8" x14ac:dyDescent="0.25">
      <c r="B76" s="28"/>
      <c r="C76" s="28" t="s">
        <v>155</v>
      </c>
      <c r="D76" s="28"/>
      <c r="E76" s="28"/>
      <c r="F76" s="28" t="s">
        <v>11</v>
      </c>
      <c r="G76" s="29" t="s">
        <v>12</v>
      </c>
    </row>
    <row r="77" spans="1:8" x14ac:dyDescent="0.25">
      <c r="A77" s="30" t="s">
        <v>156</v>
      </c>
      <c r="B77" s="31"/>
      <c r="C77" s="23" t="s">
        <v>157</v>
      </c>
      <c r="D77" s="15"/>
      <c r="E77" s="32"/>
      <c r="F77" s="33" t="s">
        <v>158</v>
      </c>
      <c r="G77" s="34">
        <v>0</v>
      </c>
    </row>
    <row r="78" spans="1:8" x14ac:dyDescent="0.25">
      <c r="B78" s="31" t="s">
        <v>159</v>
      </c>
      <c r="C78" s="23" t="s">
        <v>160</v>
      </c>
      <c r="D78" s="23"/>
      <c r="E78" s="24"/>
      <c r="F78" s="17">
        <v>514720263.44999999</v>
      </c>
      <c r="G78" s="34">
        <f>+F78/$F$86</f>
        <v>4.8215402515401601E-2</v>
      </c>
    </row>
    <row r="79" spans="1:8" x14ac:dyDescent="0.25">
      <c r="B79" s="31"/>
      <c r="C79" s="23" t="s">
        <v>161</v>
      </c>
      <c r="D79" s="15"/>
      <c r="E79" s="32"/>
      <c r="F79" s="24" t="s">
        <v>158</v>
      </c>
      <c r="G79" s="34">
        <v>0</v>
      </c>
    </row>
    <row r="80" spans="1:8" x14ac:dyDescent="0.25">
      <c r="B80" s="31"/>
      <c r="C80" s="23" t="s">
        <v>162</v>
      </c>
      <c r="D80" s="15"/>
      <c r="E80" s="32"/>
      <c r="F80" s="24" t="s">
        <v>158</v>
      </c>
      <c r="G80" s="34">
        <v>0</v>
      </c>
    </row>
    <row r="81" spans="1:7" x14ac:dyDescent="0.25">
      <c r="B81" s="31"/>
      <c r="C81" s="23" t="s">
        <v>163</v>
      </c>
      <c r="D81" s="15"/>
      <c r="E81" s="32"/>
      <c r="F81" s="24" t="s">
        <v>158</v>
      </c>
      <c r="G81" s="34">
        <v>0</v>
      </c>
    </row>
    <row r="82" spans="1:7" x14ac:dyDescent="0.25">
      <c r="B82" s="15" t="s">
        <v>129</v>
      </c>
      <c r="C82" s="15" t="s">
        <v>164</v>
      </c>
      <c r="D82" s="15"/>
      <c r="E82" s="32"/>
      <c r="F82" s="17">
        <v>153592490.96000001</v>
      </c>
      <c r="G82" s="34">
        <f>+F82/$F$86</f>
        <v>1.4387472770826625E-2</v>
      </c>
    </row>
    <row r="83" spans="1:7" x14ac:dyDescent="0.25">
      <c r="B83" s="31"/>
      <c r="C83" s="15"/>
      <c r="D83" s="15"/>
      <c r="E83" s="32"/>
      <c r="F83" s="33"/>
      <c r="G83" s="34"/>
    </row>
    <row r="84" spans="1:7" x14ac:dyDescent="0.25">
      <c r="A84" s="1" t="s">
        <v>16</v>
      </c>
      <c r="B84" s="31"/>
      <c r="C84" s="15" t="s">
        <v>165</v>
      </c>
      <c r="D84" s="15"/>
      <c r="E84" s="32"/>
      <c r="F84" s="35">
        <f>SUM(F77:F83)</f>
        <v>668312754.40999997</v>
      </c>
      <c r="G84" s="34">
        <f>+F84/$F$86</f>
        <v>6.2602875286228224E-2</v>
      </c>
    </row>
    <row r="85" spans="1:7" x14ac:dyDescent="0.25">
      <c r="A85" s="15" t="s">
        <v>117</v>
      </c>
      <c r="B85" s="31"/>
      <c r="C85" s="15"/>
      <c r="D85" s="15"/>
      <c r="E85" s="32"/>
      <c r="F85" s="35"/>
      <c r="G85" s="34"/>
    </row>
    <row r="86" spans="1:7" x14ac:dyDescent="0.25">
      <c r="B86" s="36"/>
      <c r="C86" s="37" t="s">
        <v>166</v>
      </c>
      <c r="D86" s="38"/>
      <c r="E86" s="39"/>
      <c r="F86" s="39">
        <f>+F84+F74</f>
        <v>10675432260.17</v>
      </c>
      <c r="G86" s="40">
        <v>1</v>
      </c>
    </row>
    <row r="87" spans="1:7" x14ac:dyDescent="0.25">
      <c r="F87" s="41"/>
    </row>
    <row r="88" spans="1:7" x14ac:dyDescent="0.25">
      <c r="C88" s="23" t="s">
        <v>167</v>
      </c>
      <c r="D88" s="42">
        <v>23.85</v>
      </c>
      <c r="F88" s="4">
        <v>0</v>
      </c>
    </row>
    <row r="89" spans="1:7" x14ac:dyDescent="0.25">
      <c r="C89" s="23" t="s">
        <v>168</v>
      </c>
      <c r="D89" s="42">
        <v>10.01</v>
      </c>
    </row>
    <row r="90" spans="1:7" x14ac:dyDescent="0.25">
      <c r="C90" s="23" t="s">
        <v>169</v>
      </c>
      <c r="D90" s="42">
        <v>7.12</v>
      </c>
    </row>
    <row r="91" spans="1:7" x14ac:dyDescent="0.25">
      <c r="C91" s="23" t="s">
        <v>170</v>
      </c>
      <c r="D91" s="43">
        <v>18.021599999999999</v>
      </c>
    </row>
    <row r="92" spans="1:7" x14ac:dyDescent="0.25">
      <c r="C92" s="23" t="s">
        <v>171</v>
      </c>
      <c r="D92" s="43">
        <v>17.966999999999999</v>
      </c>
    </row>
    <row r="93" spans="1:7" x14ac:dyDescent="0.25">
      <c r="C93" s="23" t="s">
        <v>172</v>
      </c>
      <c r="D93" s="44"/>
    </row>
    <row r="94" spans="1:7" x14ac:dyDescent="0.25">
      <c r="C94" s="23" t="s">
        <v>173</v>
      </c>
      <c r="D94" s="45">
        <v>0</v>
      </c>
    </row>
    <row r="95" spans="1:7" x14ac:dyDescent="0.25">
      <c r="C95" s="23" t="s">
        <v>174</v>
      </c>
      <c r="D95" s="45">
        <v>0</v>
      </c>
      <c r="F95" s="41"/>
      <c r="G95" s="46"/>
    </row>
    <row r="96" spans="1:7" x14ac:dyDescent="0.25">
      <c r="B96" s="47"/>
      <c r="C96" s="13"/>
    </row>
    <row r="97" spans="3:8" x14ac:dyDescent="0.25">
      <c r="F97" s="4"/>
    </row>
    <row r="98" spans="3:8" x14ac:dyDescent="0.25">
      <c r="C98" s="28" t="s">
        <v>175</v>
      </c>
      <c r="D98" s="28"/>
      <c r="E98" s="28"/>
      <c r="F98" s="28"/>
      <c r="G98" s="29"/>
    </row>
    <row r="99" spans="3:8" x14ac:dyDescent="0.25">
      <c r="C99" s="28" t="s">
        <v>176</v>
      </c>
      <c r="D99" s="28"/>
      <c r="E99" s="28"/>
      <c r="F99" s="28" t="s">
        <v>11</v>
      </c>
      <c r="G99" s="29" t="s">
        <v>12</v>
      </c>
    </row>
    <row r="100" spans="3:8" x14ac:dyDescent="0.25">
      <c r="C100" s="23" t="s">
        <v>177</v>
      </c>
      <c r="D100" s="15"/>
      <c r="E100" s="32"/>
      <c r="F100" s="48">
        <f>SUMIF(Table134567685789[[Industry ]],A84,Table134567685789[Market Value])</f>
        <v>8207548227.3299999</v>
      </c>
      <c r="G100" s="49">
        <f>+F100/$F$86</f>
        <v>0.76882584492173989</v>
      </c>
    </row>
    <row r="101" spans="3:8" x14ac:dyDescent="0.25">
      <c r="C101" s="15" t="s">
        <v>178</v>
      </c>
      <c r="D101" s="15"/>
      <c r="E101" s="32"/>
      <c r="F101" s="48">
        <f>SUMIF(Table134567685789[[Industry ]],A85,Table134567685789[Market Value])</f>
        <v>1698537278.4300001</v>
      </c>
      <c r="G101" s="49">
        <f>+F101/$F$86</f>
        <v>0.15910711969643015</v>
      </c>
    </row>
    <row r="102" spans="3:8" x14ac:dyDescent="0.25">
      <c r="C102" s="15" t="s">
        <v>179</v>
      </c>
      <c r="D102" s="15"/>
      <c r="E102" s="32"/>
      <c r="F102" s="48">
        <f>SUMIF($E$114:$E$121,C102,H114:H121)</f>
        <v>101034000</v>
      </c>
      <c r="G102" s="49">
        <f>+F102/$F$86</f>
        <v>9.4641600956017011E-3</v>
      </c>
    </row>
    <row r="103" spans="3:8" x14ac:dyDescent="0.25">
      <c r="C103" s="16" t="s">
        <v>180</v>
      </c>
      <c r="D103" s="15"/>
      <c r="E103" s="32"/>
      <c r="F103" s="48">
        <f>SUM(F100:F102)</f>
        <v>10007119505.76</v>
      </c>
      <c r="G103" s="50">
        <f>SUM(G100:G102)</f>
        <v>0.93739712471377168</v>
      </c>
    </row>
    <row r="104" spans="3:8" x14ac:dyDescent="0.25">
      <c r="E104" s="1"/>
      <c r="G104" s="1"/>
    </row>
    <row r="105" spans="3:8" x14ac:dyDescent="0.25">
      <c r="C105" s="15" t="s">
        <v>181</v>
      </c>
      <c r="D105" s="15"/>
      <c r="E105" s="32"/>
      <c r="F105" s="48">
        <f t="shared" ref="F105:F111" si="2">SUMIF($E$114:$E$121,C105,H117:H124)</f>
        <v>0</v>
      </c>
      <c r="G105" s="49">
        <f t="shared" ref="G105:G111" si="3">+F105/$F$86</f>
        <v>0</v>
      </c>
      <c r="H105" s="15"/>
    </row>
    <row r="106" spans="3:8" x14ac:dyDescent="0.25">
      <c r="C106" s="15" t="s">
        <v>182</v>
      </c>
      <c r="D106" s="15"/>
      <c r="E106" s="32"/>
      <c r="F106" s="48">
        <f t="shared" si="2"/>
        <v>0</v>
      </c>
      <c r="G106" s="49">
        <f t="shared" si="3"/>
        <v>0</v>
      </c>
      <c r="H106" s="15"/>
    </row>
    <row r="107" spans="3:8" x14ac:dyDescent="0.25">
      <c r="C107" s="15" t="s">
        <v>183</v>
      </c>
      <c r="D107" s="15"/>
      <c r="E107" s="32"/>
      <c r="F107" s="48">
        <f t="shared" si="2"/>
        <v>0</v>
      </c>
      <c r="G107" s="49">
        <f t="shared" si="3"/>
        <v>0</v>
      </c>
      <c r="H107" s="15"/>
    </row>
    <row r="108" spans="3:8" x14ac:dyDescent="0.25">
      <c r="C108" s="15" t="s">
        <v>184</v>
      </c>
      <c r="D108" s="15"/>
      <c r="E108" s="32"/>
      <c r="F108" s="48">
        <f t="shared" si="2"/>
        <v>0</v>
      </c>
      <c r="G108" s="49">
        <f t="shared" si="3"/>
        <v>0</v>
      </c>
      <c r="H108" s="15"/>
    </row>
    <row r="109" spans="3:8" x14ac:dyDescent="0.25">
      <c r="C109" s="15" t="s">
        <v>185</v>
      </c>
      <c r="D109" s="15"/>
      <c r="E109" s="32"/>
      <c r="F109" s="48">
        <f>SUMIF($E$114:$E$121,C109,H121:H128)</f>
        <v>0</v>
      </c>
      <c r="G109" s="49">
        <f t="shared" si="3"/>
        <v>0</v>
      </c>
      <c r="H109" s="15"/>
    </row>
    <row r="110" spans="3:8" x14ac:dyDescent="0.25">
      <c r="C110" s="15" t="s">
        <v>186</v>
      </c>
      <c r="D110" s="15"/>
      <c r="E110" s="32"/>
      <c r="F110" s="48">
        <f t="shared" si="2"/>
        <v>0</v>
      </c>
      <c r="G110" s="49">
        <f t="shared" si="3"/>
        <v>0</v>
      </c>
      <c r="H110" s="15"/>
    </row>
    <row r="111" spans="3:8" x14ac:dyDescent="0.25">
      <c r="C111" s="15" t="s">
        <v>187</v>
      </c>
      <c r="D111" s="15"/>
      <c r="E111" s="32"/>
      <c r="F111" s="48">
        <f t="shared" si="2"/>
        <v>0</v>
      </c>
      <c r="G111" s="49">
        <f t="shared" si="3"/>
        <v>0</v>
      </c>
      <c r="H111" s="15"/>
    </row>
    <row r="114" spans="5:8" x14ac:dyDescent="0.25">
      <c r="E114" s="15" t="s">
        <v>179</v>
      </c>
      <c r="F114" s="15" t="s">
        <v>188</v>
      </c>
      <c r="G114" s="7">
        <f>SUMIF($H$7:$H$54,F114,$E$7:$E$54)</f>
        <v>0</v>
      </c>
      <c r="H114" s="51">
        <f t="shared" ref="H114:H121" si="4">SUMIF($H$7:$H$73,F114,$F$7:$F$73)</f>
        <v>0</v>
      </c>
    </row>
    <row r="115" spans="5:8" x14ac:dyDescent="0.25">
      <c r="E115" s="15" t="s">
        <v>179</v>
      </c>
      <c r="F115" s="15" t="s">
        <v>189</v>
      </c>
      <c r="G115" s="7">
        <f>SUMIF($H$7:$H$54,F115,$E$7:$E$54)</f>
        <v>0</v>
      </c>
      <c r="H115" s="51">
        <f t="shared" si="4"/>
        <v>0</v>
      </c>
    </row>
    <row r="116" spans="5:8" x14ac:dyDescent="0.25">
      <c r="E116" s="15" t="s">
        <v>179</v>
      </c>
      <c r="F116" s="16" t="s">
        <v>153</v>
      </c>
      <c r="G116" s="7">
        <f>H116/$F$86</f>
        <v>9.4641600956017011E-3</v>
      </c>
      <c r="H116" s="51">
        <f t="shared" si="4"/>
        <v>101034000</v>
      </c>
    </row>
    <row r="117" spans="5:8" x14ac:dyDescent="0.25">
      <c r="E117" s="15" t="s">
        <v>190</v>
      </c>
      <c r="F117" s="15" t="s">
        <v>191</v>
      </c>
      <c r="G117" s="7">
        <f>SUMIF($H$7:$H$54,F117,$E$7:$E$54)</f>
        <v>0</v>
      </c>
      <c r="H117" s="51">
        <f t="shared" si="4"/>
        <v>0</v>
      </c>
    </row>
    <row r="118" spans="5:8" x14ac:dyDescent="0.25">
      <c r="E118" s="15" t="s">
        <v>181</v>
      </c>
      <c r="F118" s="15" t="s">
        <v>192</v>
      </c>
      <c r="G118" s="7">
        <f>SUMIF($H$7:$H$54,F118,$E$7:$E$54)</f>
        <v>0</v>
      </c>
      <c r="H118" s="51">
        <f t="shared" si="4"/>
        <v>0</v>
      </c>
    </row>
    <row r="119" spans="5:8" x14ac:dyDescent="0.25">
      <c r="E119" s="15" t="s">
        <v>179</v>
      </c>
      <c r="F119" s="15" t="s">
        <v>193</v>
      </c>
      <c r="G119" s="7">
        <f>SUMIF($H$7:$H$54,F119,$E$7:$E$54)</f>
        <v>0</v>
      </c>
      <c r="H119" s="51">
        <f t="shared" si="4"/>
        <v>0</v>
      </c>
    </row>
    <row r="120" spans="5:8" x14ac:dyDescent="0.25">
      <c r="E120" s="15" t="s">
        <v>181</v>
      </c>
      <c r="F120" s="15" t="s">
        <v>194</v>
      </c>
      <c r="G120" s="7">
        <f>SUMIF($H$7:$H$54,F120,$E$7:$E$54)</f>
        <v>0</v>
      </c>
      <c r="H120" s="51">
        <f t="shared" si="4"/>
        <v>0</v>
      </c>
    </row>
    <row r="121" spans="5:8" x14ac:dyDescent="0.25">
      <c r="E121" s="15" t="s">
        <v>179</v>
      </c>
      <c r="F121" s="15" t="s">
        <v>195</v>
      </c>
      <c r="G121" s="7">
        <f>SUMIF($H$7:$H$54,F121,$E$7:$E$54)</f>
        <v>0</v>
      </c>
      <c r="H121" s="51">
        <f t="shared" si="4"/>
        <v>0</v>
      </c>
    </row>
    <row r="122" spans="5:8" x14ac:dyDescent="0.25">
      <c r="G122" s="52">
        <f>SUM(G112:G121)</f>
        <v>9.4641600956017011E-3</v>
      </c>
      <c r="H122" s="1">
        <f>SUM(H112:H121)</f>
        <v>101034000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2024-12-04T05:15:24Z</dcterms:created>
  <dcterms:modified xsi:type="dcterms:W3CDTF">2024-12-04T05:16:00Z</dcterms:modified>
</cp:coreProperties>
</file>