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15C619DA-61CD-456B-9B1A-4157425A285B}" xr6:coauthVersionLast="47" xr6:coauthVersionMax="47" xr10:uidLastSave="{00000000-0000-0000-0000-000000000000}"/>
  <bookViews>
    <workbookView xWindow="-120" yWindow="-120" windowWidth="20730" windowHeight="11040" xr2:uid="{CFD5F7FC-3039-4404-835F-5B477968A102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F91" i="1" s="1"/>
  <c r="G91" i="1" s="1"/>
  <c r="H104" i="1"/>
  <c r="G104" i="1" s="1"/>
  <c r="H103" i="1"/>
  <c r="G103" i="1" s="1"/>
  <c r="H102" i="1"/>
  <c r="H101" i="1"/>
  <c r="H111" i="1" s="1"/>
  <c r="H112" i="1" s="1"/>
  <c r="F98" i="1"/>
  <c r="F97" i="1"/>
  <c r="F96" i="1"/>
  <c r="F95" i="1"/>
  <c r="F94" i="1"/>
  <c r="F93" i="1"/>
  <c r="G93" i="1" s="1"/>
  <c r="F90" i="1"/>
  <c r="F88" i="1"/>
  <c r="F87" i="1"/>
  <c r="F71" i="1"/>
  <c r="F73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G53" i="1" l="1"/>
  <c r="G45" i="1"/>
  <c r="G37" i="1"/>
  <c r="G29" i="1"/>
  <c r="G21" i="1"/>
  <c r="G98" i="1"/>
  <c r="G94" i="1"/>
  <c r="G90" i="1"/>
  <c r="G52" i="1"/>
  <c r="G44" i="1"/>
  <c r="G36" i="1"/>
  <c r="G28" i="1"/>
  <c r="G20" i="1"/>
  <c r="G15" i="1"/>
  <c r="G11" i="1"/>
  <c r="G7" i="1"/>
  <c r="G102" i="1"/>
  <c r="G25" i="1"/>
  <c r="G51" i="1"/>
  <c r="G43" i="1"/>
  <c r="G35" i="1"/>
  <c r="G27" i="1"/>
  <c r="G19" i="1"/>
  <c r="G110" i="1"/>
  <c r="G69" i="1"/>
  <c r="G49" i="1"/>
  <c r="G41" i="1"/>
  <c r="G33" i="1"/>
  <c r="G50" i="1"/>
  <c r="G42" i="1"/>
  <c r="G34" i="1"/>
  <c r="G26" i="1"/>
  <c r="G18" i="1"/>
  <c r="G14" i="1"/>
  <c r="G10" i="1"/>
  <c r="G106" i="1"/>
  <c r="G95" i="1"/>
  <c r="G87" i="1"/>
  <c r="G46" i="1"/>
  <c r="G38" i="1"/>
  <c r="G30" i="1"/>
  <c r="G22" i="1"/>
  <c r="G16" i="1"/>
  <c r="G12" i="1"/>
  <c r="G8" i="1"/>
  <c r="G96" i="1"/>
  <c r="G88" i="1"/>
  <c r="G65" i="1"/>
  <c r="G48" i="1"/>
  <c r="G40" i="1"/>
  <c r="G32" i="1"/>
  <c r="G24" i="1"/>
  <c r="G17" i="1"/>
  <c r="G13" i="1"/>
  <c r="G9" i="1"/>
  <c r="G47" i="1"/>
  <c r="G39" i="1"/>
  <c r="G31" i="1"/>
  <c r="G23" i="1"/>
  <c r="G97" i="1"/>
  <c r="G108" i="1"/>
  <c r="G107" i="1"/>
  <c r="G109" i="1"/>
  <c r="F92" i="1"/>
  <c r="G92" i="1" s="1"/>
  <c r="G101" i="1"/>
  <c r="G105" i="1"/>
  <c r="G71" i="1"/>
  <c r="F89" i="1"/>
  <c r="G89" i="1" s="1"/>
  <c r="G99" i="1" l="1"/>
  <c r="G111" i="1"/>
  <c r="F99" i="1"/>
</calcChain>
</file>

<file path=xl/sharedStrings.xml><?xml version="1.0" encoding="utf-8"?>
<sst xmlns="http://schemas.openxmlformats.org/spreadsheetml/2006/main" count="286" uniqueCount="170">
  <si>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</si>
  <si>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</si>
  <si>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</si>
  <si>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</si>
  <si>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</si>
  <si>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</si>
  <si>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</si>
  <si>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</si>
  <si>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</si>
  <si>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</si>
  <si>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</si>
  <si>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</si>
  <si>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</si>
  <si>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</si>
  <si>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</si>
  <si>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</si>
  <si>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</si>
  <si>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</si>
  <si>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</si>
  <si>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</si>
  <si>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</si>
  <si>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</si>
  <si>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</si>
  <si>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CRISIL AAA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</si>
  <si>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</si>
  <si>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</si>
  <si>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</si>
  <si>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</si>
  <si>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</si>
  <si>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</si>
  <si>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</si>
  <si>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</si>
  <si>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</si>
  <si>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</si>
  <si>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</si>
  <si>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</si>
  <si>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</si>
  <si>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</si>
  <si>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</si>
  <si>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</si>
  <si>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INE053F08155</t>
  </si>
  <si>
    <t>6.95% IRFC 24-Nov-2036</t>
  </si>
  <si>
    <t>CARE AA</t>
  </si>
  <si>
    <t>INE053F08346</t>
  </si>
  <si>
    <t>7.67 IRFC 15.12.2033</t>
  </si>
  <si>
    <t>CARE AAA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</si>
  <si>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</si>
  <si>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</si>
  <si>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</si>
  <si>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</si>
  <si>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</si>
  <si>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</si>
  <si>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</si>
  <si>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INE0KUG08100</t>
  </si>
  <si>
    <t>6.86% NABFID 2030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</si>
  <si>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</si>
  <si>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</si>
  <si>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</si>
  <si>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</si>
  <si>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</si>
  <si>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</si>
  <si>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</si>
  <si>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</si>
  <si>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</si>
  <si>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</si>
  <si>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</si>
  <si>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</si>
  <si>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INE134E08ND3</t>
  </si>
  <si>
    <t>7.27 % PFC 2031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</si>
  <si>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</si>
  <si>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</si>
  <si>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</si>
  <si>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</si>
  <si>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</si>
  <si>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</si>
  <si>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</si>
  <si>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</si>
  <si>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</si>
  <si>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</si>
  <si>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</si>
  <si>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</si>
  <si>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</si>
  <si>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</si>
  <si>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</si>
  <si>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</si>
  <si>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</si>
  <si>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</si>
  <si>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INE296A07RD1</t>
  </si>
  <si>
    <t>7.60 Bajaj Finance 11.02.2030</t>
  </si>
  <si>
    <t>INE296A07SY5</t>
  </si>
  <si>
    <t>7.93 Bajaj Finance 02.05.2034</t>
  </si>
  <si>
    <t>INE377Y07573</t>
  </si>
  <si>
    <t>7.08% Bajaj Housing Finance 12-Jun-2030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</si>
  <si>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</si>
  <si>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</si>
  <si>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</si>
  <si>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</si>
  <si>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</si>
  <si>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</si>
  <si>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</si>
  <si>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</si>
  <si>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</si>
  <si>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</si>
  <si>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</si>
  <si>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</si>
  <si>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</si>
  <si>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</si>
  <si>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</si>
  <si>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</si>
  <si>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</si>
  <si>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</si>
  <si>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</si>
  <si>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</si>
  <si>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</si>
  <si>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</si>
  <si>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</si>
  <si>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</si>
  <si>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</si>
  <si>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</si>
  <si>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</si>
  <si>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</si>
  <si>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</si>
  <si>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</si>
  <si>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</si>
  <si>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</si>
  <si>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</si>
  <si>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>INE916DA7SY6</t>
  </si>
  <si>
    <t>Kotak Mahindra Prime Ltd. 7.77% 15 January 2030</t>
  </si>
  <si>
    <t>INE916DA7TF3</t>
  </si>
  <si>
    <t>KMPL 7.264 NCD 14.10.2030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</si>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</sst>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65" fontId="0" fillId="0" borderId="5" xfId="4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5" fillId="0" borderId="0" xfId="1" applyFont="1"/>
    <xf numFmtId="0" fontId="8" fillId="0" borderId="0" xfId="1" applyFont="1"/>
    <xf numFmtId="0" fontId="3" fillId="0" borderId="0" xfId="1" applyFont="1"/>
    <xf numFmtId="164" fontId="9" fillId="0" borderId="0" xfId="2" quotePrefix="1" applyFont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164" fontId="2" fillId="0" borderId="0" xfId="1" applyNumberFormat="1"/>
    <xf numFmtId="165" fontId="1" fillId="0" borderId="0" xfId="4" applyNumberFormat="1" applyFont="1"/>
    <xf numFmtId="0" fontId="3" fillId="2" borderId="5" xfId="1" applyFont="1" applyFill="1" applyBorder="1"/>
    <xf numFmtId="165" fontId="3" fillId="2" borderId="5" xfId="4" applyNumberFormat="1" applyFont="1" applyFill="1" applyBorder="1"/>
    <xf numFmtId="9" fontId="3" fillId="2" borderId="5" xfId="3" applyFont="1" applyFill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3" applyFont="1" applyBorder="1"/>
    <xf numFmtId="0" fontId="9" fillId="0" borderId="7" xfId="0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164" fontId="4" fillId="0" borderId="5" xfId="4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11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167" fontId="0" fillId="0" borderId="2" xfId="3" applyNumberFormat="1" applyFont="1" applyBorder="1" applyAlignment="1">
      <alignment vertical="center"/>
    </xf>
    <xf numFmtId="10" fontId="0" fillId="0" borderId="2" xfId="3" applyNumberFormat="1" applyFont="1" applyBorder="1" applyAlignment="1">
      <alignment vertical="center"/>
    </xf>
    <xf numFmtId="165" fontId="2" fillId="0" borderId="5" xfId="1" applyNumberFormat="1" applyBorder="1"/>
    <xf numFmtId="10" fontId="1" fillId="0" borderId="5" xfId="3" applyNumberFormat="1" applyFont="1" applyBorder="1"/>
    <xf numFmtId="10" fontId="5" fillId="0" borderId="0" xfId="3" applyNumberFormat="1" applyFont="1" applyBorder="1"/>
    <xf numFmtId="9" fontId="5" fillId="0" borderId="0" xfId="3" applyFont="1" applyBorder="1"/>
    <xf numFmtId="164" fontId="8" fillId="0" borderId="0" xfId="2" applyFont="1" applyBorder="1"/>
    <xf numFmtId="165" fontId="5" fillId="0" borderId="0" xfId="1" applyNumberFormat="1" applyFont="1"/>
  </cellXfs>
  <cellStyles count="6">
    <cellStyle name="Comma 2 11" xfId="2" xr:uid="{A4473C9F-90C8-4704-8BA0-B6EA84DA7E04}"/>
    <cellStyle name="Comma 3" xfId="4" xr:uid="{496E85D8-0446-403B-AF82-13D3B3C1EB64}"/>
    <cellStyle name="Normal" xfId="0" builtinId="0"/>
    <cellStyle name="Normal 2 11" xfId="1" xr:uid="{D718DAAF-71B2-499B-9686-FC594950A2DE}"/>
    <cellStyle name="Percent 2 10" xfId="5" xr:uid="{587A7AA4-7FB6-4F98-A2BF-2BF4C583AEC0}"/>
    <cellStyle name="Percent 3" xfId="3" xr:uid="{D04BBE45-0C6B-4B06-B219-CDB49B42D1F2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588EF7-2BBA-464B-890D-CDAC36A15E07}" name="Table13456768578" displayName="Table13456768578" ref="B6:H60" totalsRowShown="0" headerRowDxfId="11" dataDxfId="10" headerRowBorderDxfId="8" tableBorderDxfId="9" totalsRowBorderDxfId="7">
  <autoFilter ref="B6:H60" xr:uid="{AC898943-5A58-47AE-A348-2D62022E8E65}"/>
  <sortState xmlns:xlrd2="http://schemas.microsoft.com/office/spreadsheetml/2017/richdata2" ref="B7:H59">
    <sortCondition descending="1" ref="F6:F60"/>
  </sortState>
  <tableColumns count="7">
    <tableColumn id="1" xr3:uid="{ACA870FF-BEF1-400E-91AF-D3CB1DB7EF18}" name="ISIN No." dataDxfId="6"/>
    <tableColumn id="2" xr3:uid="{AA22A3A0-B1F1-45CB-A813-145A1494C0E9}" name="Name of the Instrument" dataDxfId="5"/>
    <tableColumn id="3" xr3:uid="{8051D3B7-A3EF-4A2E-8006-FB3ED06629DD}" name="Industry " dataDxfId="4"/>
    <tableColumn id="4" xr3:uid="{7A2DD320-686F-46B8-9EE3-7E59A53F4B06}" name="Quantity" dataDxfId="3"/>
    <tableColumn id="5" xr3:uid="{C25D2948-1383-4398-BD77-331796C1A684}" name="Market Value" dataDxfId="2"/>
    <tableColumn id="6" xr3:uid="{D80471ED-CF20-4DB4-9C3D-288F18D524A5}" name="% of Portfolio" dataDxfId="1"/>
    <tableColumn id="7" xr3:uid="{34736D19-AC59-4292-A607-41082CEC6117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D3B3-5B5A-4EA7-9D6C-2CC1FE8C1648}">
  <sheetPr>
    <tabColor rgb="FF7030A0"/>
  </sheetPr>
  <dimension ref="A2:K114"/>
  <sheetViews>
    <sheetView showGridLines="0" tabSelected="1" topLeftCell="C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7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20</v>
      </c>
      <c r="F7" s="17">
        <v>2082560</v>
      </c>
      <c r="G7" s="18">
        <f t="shared" ref="G7:G50" si="0">+F7/$F$73</f>
        <v>9.4114440574320831E-3</v>
      </c>
      <c r="H7" s="19" t="s">
        <v>17</v>
      </c>
      <c r="J7" s="20" t="s">
        <v>17</v>
      </c>
      <c r="K7" s="21">
        <f>SUMIF($H$7:$H$51,J7,$F$7:$F$51)</f>
        <v>99076651.200000003</v>
      </c>
    </row>
    <row r="8" spans="1:11" x14ac:dyDescent="0.25">
      <c r="A8" s="13"/>
      <c r="B8" s="14" t="s">
        <v>18</v>
      </c>
      <c r="C8" s="15" t="s">
        <v>19</v>
      </c>
      <c r="D8" s="15" t="s">
        <v>16</v>
      </c>
      <c r="E8" s="16">
        <v>7</v>
      </c>
      <c r="F8" s="17">
        <v>7357770</v>
      </c>
      <c r="G8" s="18">
        <f t="shared" si="0"/>
        <v>3.3251018334382716E-2</v>
      </c>
      <c r="H8" s="19" t="s">
        <v>17</v>
      </c>
      <c r="J8" s="20" t="s">
        <v>20</v>
      </c>
      <c r="K8" s="21">
        <f t="shared" ref="K8:K16" si="1">SUMIF($H$7:$H$51,J8,$F$7:$F$51)</f>
        <v>0</v>
      </c>
    </row>
    <row r="9" spans="1:11" x14ac:dyDescent="0.25">
      <c r="A9" s="13"/>
      <c r="B9" s="14" t="s">
        <v>21</v>
      </c>
      <c r="C9" s="15" t="s">
        <v>22</v>
      </c>
      <c r="D9" s="15" t="s">
        <v>16</v>
      </c>
      <c r="E9" s="16">
        <v>4</v>
      </c>
      <c r="F9" s="17">
        <v>4201036</v>
      </c>
      <c r="G9" s="18">
        <f t="shared" si="0"/>
        <v>1.8985198648422255E-2</v>
      </c>
      <c r="H9" s="19" t="s">
        <v>17</v>
      </c>
      <c r="J9" s="22" t="s">
        <v>23</v>
      </c>
      <c r="K9" s="21">
        <f t="shared" si="1"/>
        <v>53521529</v>
      </c>
    </row>
    <row r="10" spans="1:11" x14ac:dyDescent="0.25">
      <c r="A10" s="13"/>
      <c r="B10" s="14" t="s">
        <v>24</v>
      </c>
      <c r="C10" s="15" t="s">
        <v>25</v>
      </c>
      <c r="D10" s="15" t="s">
        <v>26</v>
      </c>
      <c r="E10" s="16">
        <v>9</v>
      </c>
      <c r="F10" s="17">
        <v>9288342</v>
      </c>
      <c r="G10" s="18">
        <f t="shared" si="0"/>
        <v>4.1975602680977657E-2</v>
      </c>
      <c r="H10" s="19" t="s">
        <v>17</v>
      </c>
      <c r="J10" s="20" t="s">
        <v>27</v>
      </c>
      <c r="K10" s="21">
        <f t="shared" si="1"/>
        <v>0</v>
      </c>
    </row>
    <row r="11" spans="1:11" x14ac:dyDescent="0.25">
      <c r="A11" s="13"/>
      <c r="B11" s="14" t="s">
        <v>28</v>
      </c>
      <c r="C11" s="15" t="s">
        <v>29</v>
      </c>
      <c r="D11" s="15" t="s">
        <v>26</v>
      </c>
      <c r="E11" s="16">
        <v>20</v>
      </c>
      <c r="F11" s="17">
        <v>2081200</v>
      </c>
      <c r="G11" s="18">
        <f t="shared" si="0"/>
        <v>9.4052979853294274E-3</v>
      </c>
      <c r="H11" s="19" t="s">
        <v>17</v>
      </c>
      <c r="J11" s="20" t="s">
        <v>30</v>
      </c>
      <c r="K11" s="21">
        <f t="shared" si="1"/>
        <v>10063960</v>
      </c>
    </row>
    <row r="12" spans="1:11" x14ac:dyDescent="0.25">
      <c r="A12" s="13"/>
      <c r="B12" s="14" t="s">
        <v>31</v>
      </c>
      <c r="C12" s="15" t="s">
        <v>32</v>
      </c>
      <c r="D12" s="15" t="s">
        <v>26</v>
      </c>
      <c r="E12" s="16">
        <v>50</v>
      </c>
      <c r="F12" s="17">
        <v>5146650</v>
      </c>
      <c r="G12" s="18">
        <f t="shared" si="0"/>
        <v>2.3258589696423072E-2</v>
      </c>
      <c r="H12" s="19" t="s">
        <v>17</v>
      </c>
      <c r="J12" s="23" t="s">
        <v>33</v>
      </c>
      <c r="K12" s="21">
        <f t="shared" si="1"/>
        <v>0</v>
      </c>
    </row>
    <row r="13" spans="1:11" x14ac:dyDescent="0.25">
      <c r="A13" s="13"/>
      <c r="B13" s="14" t="s">
        <v>34</v>
      </c>
      <c r="C13" s="15" t="s">
        <v>35</v>
      </c>
      <c r="D13" s="15" t="s">
        <v>16</v>
      </c>
      <c r="E13" s="16">
        <v>1</v>
      </c>
      <c r="F13" s="17">
        <v>1034543</v>
      </c>
      <c r="G13" s="18">
        <f t="shared" si="0"/>
        <v>4.6752763759545755E-3</v>
      </c>
      <c r="H13" s="19" t="s">
        <v>17</v>
      </c>
      <c r="J13" s="20" t="s">
        <v>36</v>
      </c>
      <c r="K13" s="21">
        <f t="shared" si="1"/>
        <v>0</v>
      </c>
    </row>
    <row r="14" spans="1:11" x14ac:dyDescent="0.25">
      <c r="A14" s="13"/>
      <c r="B14" s="14" t="s">
        <v>37</v>
      </c>
      <c r="C14" s="15" t="s">
        <v>38</v>
      </c>
      <c r="D14" s="15" t="s">
        <v>16</v>
      </c>
      <c r="E14" s="16">
        <v>4</v>
      </c>
      <c r="F14" s="17">
        <v>4124060</v>
      </c>
      <c r="G14" s="18">
        <f t="shared" si="0"/>
        <v>1.8637330967411915E-2</v>
      </c>
      <c r="H14" s="19" t="s">
        <v>17</v>
      </c>
      <c r="J14" s="20" t="s">
        <v>39</v>
      </c>
      <c r="K14" s="21">
        <f t="shared" si="1"/>
        <v>0</v>
      </c>
    </row>
    <row r="15" spans="1:11" x14ac:dyDescent="0.25">
      <c r="A15" s="13"/>
      <c r="B15" s="14" t="s">
        <v>40</v>
      </c>
      <c r="C15" s="15" t="s">
        <v>41</v>
      </c>
      <c r="D15" s="15" t="s">
        <v>16</v>
      </c>
      <c r="E15" s="16">
        <v>4</v>
      </c>
      <c r="F15" s="17">
        <v>3948764</v>
      </c>
      <c r="G15" s="18">
        <f t="shared" si="0"/>
        <v>1.7845138426744844E-2</v>
      </c>
      <c r="H15" s="19" t="s">
        <v>17</v>
      </c>
      <c r="J15" s="20" t="s">
        <v>42</v>
      </c>
      <c r="K15" s="21">
        <f t="shared" si="1"/>
        <v>0</v>
      </c>
    </row>
    <row r="16" spans="1:11" x14ac:dyDescent="0.25">
      <c r="A16" s="13"/>
      <c r="B16" s="14" t="s">
        <v>43</v>
      </c>
      <c r="C16" s="15" t="s">
        <v>44</v>
      </c>
      <c r="D16" s="15" t="s">
        <v>16</v>
      </c>
      <c r="E16" s="16">
        <v>50</v>
      </c>
      <c r="F16" s="17">
        <v>5200515</v>
      </c>
      <c r="G16" s="18">
        <f t="shared" si="0"/>
        <v>2.3502014824224229E-2</v>
      </c>
      <c r="H16" s="19" t="s">
        <v>17</v>
      </c>
      <c r="J16" s="20" t="s">
        <v>45</v>
      </c>
      <c r="K16" s="21">
        <f t="shared" si="1"/>
        <v>20541708</v>
      </c>
    </row>
    <row r="17" spans="1:11" x14ac:dyDescent="0.25">
      <c r="A17" s="13"/>
      <c r="B17" s="14" t="s">
        <v>46</v>
      </c>
      <c r="C17" s="15" t="s">
        <v>47</v>
      </c>
      <c r="D17" s="15" t="s">
        <v>16</v>
      </c>
      <c r="E17" s="16">
        <v>20</v>
      </c>
      <c r="F17" s="17">
        <v>2055632</v>
      </c>
      <c r="G17" s="18">
        <f t="shared" si="0"/>
        <v>9.2897518297994919E-3</v>
      </c>
      <c r="H17" s="19" t="s">
        <v>17</v>
      </c>
      <c r="J17" s="20"/>
      <c r="K17" s="24">
        <f>SUM(K7:K16)</f>
        <v>183203848.19999999</v>
      </c>
    </row>
    <row r="18" spans="1:11" x14ac:dyDescent="0.25">
      <c r="A18" s="13"/>
      <c r="B18" s="14" t="s">
        <v>48</v>
      </c>
      <c r="C18" s="15" t="s">
        <v>49</v>
      </c>
      <c r="D18" s="15" t="s">
        <v>26</v>
      </c>
      <c r="E18" s="16">
        <v>6</v>
      </c>
      <c r="F18" s="17">
        <v>5983020</v>
      </c>
      <c r="G18" s="18">
        <f t="shared" si="0"/>
        <v>2.7038288464436705E-2</v>
      </c>
      <c r="H18" s="19" t="s">
        <v>23</v>
      </c>
      <c r="K18" s="25"/>
    </row>
    <row r="19" spans="1:11" x14ac:dyDescent="0.25">
      <c r="A19" s="13"/>
      <c r="B19" s="14" t="s">
        <v>50</v>
      </c>
      <c r="C19" s="15" t="s">
        <v>51</v>
      </c>
      <c r="D19" s="15" t="s">
        <v>52</v>
      </c>
      <c r="E19" s="16">
        <v>1</v>
      </c>
      <c r="F19" s="17">
        <v>996064</v>
      </c>
      <c r="G19" s="18">
        <f t="shared" si="0"/>
        <v>4.5013832079853792E-3</v>
      </c>
      <c r="H19" s="19" t="s">
        <v>17</v>
      </c>
      <c r="K19" s="25"/>
    </row>
    <row r="20" spans="1:11" x14ac:dyDescent="0.25">
      <c r="A20" s="13"/>
      <c r="B20" s="14" t="s">
        <v>53</v>
      </c>
      <c r="C20" s="15" t="s">
        <v>54</v>
      </c>
      <c r="D20" s="15" t="s">
        <v>55</v>
      </c>
      <c r="E20" s="16">
        <v>50</v>
      </c>
      <c r="F20" s="17">
        <v>5003615</v>
      </c>
      <c r="G20" s="18">
        <f t="shared" si="0"/>
        <v>2.2612190120538202E-2</v>
      </c>
      <c r="H20" s="19" t="s">
        <v>17</v>
      </c>
      <c r="K20" s="25"/>
    </row>
    <row r="21" spans="1:11" x14ac:dyDescent="0.25">
      <c r="A21" s="13"/>
      <c r="B21" s="14" t="s">
        <v>56</v>
      </c>
      <c r="C21" s="15" t="s">
        <v>57</v>
      </c>
      <c r="D21" s="15" t="s">
        <v>52</v>
      </c>
      <c r="E21" s="16">
        <v>14</v>
      </c>
      <c r="F21" s="17">
        <v>14324142</v>
      </c>
      <c r="G21" s="18">
        <f t="shared" si="0"/>
        <v>6.4733242309327615E-2</v>
      </c>
      <c r="H21" s="19" t="s">
        <v>45</v>
      </c>
      <c r="K21" s="25"/>
    </row>
    <row r="22" spans="1:11" x14ac:dyDescent="0.25">
      <c r="A22" s="13"/>
      <c r="B22" s="14" t="s">
        <v>58</v>
      </c>
      <c r="C22" s="15" t="s">
        <v>59</v>
      </c>
      <c r="D22" s="15" t="s">
        <v>60</v>
      </c>
      <c r="E22" s="16">
        <v>4</v>
      </c>
      <c r="F22" s="17">
        <v>4015232</v>
      </c>
      <c r="G22" s="18">
        <f t="shared" si="0"/>
        <v>1.814551866242084E-2</v>
      </c>
      <c r="H22" s="19" t="s">
        <v>23</v>
      </c>
      <c r="K22" s="25"/>
    </row>
    <row r="23" spans="1:11" x14ac:dyDescent="0.25">
      <c r="A23" s="13"/>
      <c r="B23" s="14" t="s">
        <v>61</v>
      </c>
      <c r="C23" s="15" t="s">
        <v>62</v>
      </c>
      <c r="D23" s="15" t="s">
        <v>16</v>
      </c>
      <c r="E23" s="16">
        <v>2</v>
      </c>
      <c r="F23" s="17">
        <v>2047886</v>
      </c>
      <c r="G23" s="18">
        <f t="shared" si="0"/>
        <v>9.2547463338383332E-3</v>
      </c>
      <c r="H23" s="19" t="s">
        <v>17</v>
      </c>
      <c r="K23" s="25"/>
    </row>
    <row r="24" spans="1:11" x14ac:dyDescent="0.25">
      <c r="A24" s="13"/>
      <c r="B24" s="14" t="s">
        <v>63</v>
      </c>
      <c r="C24" s="15" t="s">
        <v>64</v>
      </c>
      <c r="D24" s="15" t="s">
        <v>16</v>
      </c>
      <c r="E24" s="16">
        <v>1</v>
      </c>
      <c r="F24" s="17">
        <v>1038107</v>
      </c>
      <c r="G24" s="18">
        <f t="shared" si="0"/>
        <v>4.6913827002000655E-3</v>
      </c>
      <c r="H24" s="19" t="s">
        <v>17</v>
      </c>
      <c r="K24" s="25"/>
    </row>
    <row r="25" spans="1:11" x14ac:dyDescent="0.25">
      <c r="A25" s="13"/>
      <c r="B25" s="14" t="s">
        <v>65</v>
      </c>
      <c r="C25" s="15" t="s">
        <v>66</v>
      </c>
      <c r="D25" s="15" t="s">
        <v>16</v>
      </c>
      <c r="E25" s="16">
        <v>2</v>
      </c>
      <c r="F25" s="17">
        <v>2080026</v>
      </c>
      <c r="G25" s="18">
        <f t="shared" si="0"/>
        <v>9.3999924789702222E-3</v>
      </c>
      <c r="H25" s="19" t="s">
        <v>17</v>
      </c>
      <c r="K25" s="25"/>
    </row>
    <row r="26" spans="1:11" x14ac:dyDescent="0.25">
      <c r="A26" s="13"/>
      <c r="B26" s="14" t="s">
        <v>67</v>
      </c>
      <c r="C26" s="15" t="s">
        <v>68</v>
      </c>
      <c r="D26" s="15" t="s">
        <v>16</v>
      </c>
      <c r="E26" s="16">
        <v>50</v>
      </c>
      <c r="F26" s="17">
        <v>5090385</v>
      </c>
      <c r="G26" s="18">
        <f t="shared" si="0"/>
        <v>2.3004318559028993E-2</v>
      </c>
      <c r="H26" s="19" t="s">
        <v>17</v>
      </c>
      <c r="K26" s="25"/>
    </row>
    <row r="27" spans="1:11" x14ac:dyDescent="0.25">
      <c r="A27" s="13"/>
      <c r="B27" s="14" t="s">
        <v>69</v>
      </c>
      <c r="C27" s="15" t="s">
        <v>70</v>
      </c>
      <c r="D27" s="15" t="s">
        <v>71</v>
      </c>
      <c r="E27" s="16">
        <v>2</v>
      </c>
      <c r="F27" s="17">
        <v>2148122</v>
      </c>
      <c r="G27" s="18">
        <f t="shared" si="0"/>
        <v>9.7077299244867476E-3</v>
      </c>
      <c r="H27" s="19" t="s">
        <v>23</v>
      </c>
      <c r="K27" s="25"/>
    </row>
    <row r="28" spans="1:11" x14ac:dyDescent="0.25">
      <c r="A28" s="13"/>
      <c r="B28" s="14" t="s">
        <v>72</v>
      </c>
      <c r="C28" s="15" t="s">
        <v>73</v>
      </c>
      <c r="D28" s="15" t="s">
        <v>71</v>
      </c>
      <c r="E28" s="16">
        <v>1</v>
      </c>
      <c r="F28" s="17">
        <v>1054381</v>
      </c>
      <c r="G28" s="18">
        <f t="shared" si="0"/>
        <v>4.764927683581408E-3</v>
      </c>
      <c r="H28" s="19" t="s">
        <v>23</v>
      </c>
      <c r="K28" s="25"/>
    </row>
    <row r="29" spans="1:11" x14ac:dyDescent="0.25">
      <c r="A29" s="13"/>
      <c r="B29" s="14" t="s">
        <v>74</v>
      </c>
      <c r="C29" s="15" t="s">
        <v>75</v>
      </c>
      <c r="D29" s="15" t="s">
        <v>71</v>
      </c>
      <c r="E29" s="16">
        <v>5</v>
      </c>
      <c r="F29" s="17">
        <v>5179065</v>
      </c>
      <c r="G29" s="18">
        <f t="shared" si="0"/>
        <v>2.3405078613487482E-2</v>
      </c>
      <c r="H29" s="19" t="s">
        <v>17</v>
      </c>
      <c r="K29" s="25"/>
    </row>
    <row r="30" spans="1:11" x14ac:dyDescent="0.25">
      <c r="A30" s="13"/>
      <c r="B30" s="14" t="s">
        <v>76</v>
      </c>
      <c r="C30" s="15" t="s">
        <v>77</v>
      </c>
      <c r="D30" s="15" t="s">
        <v>78</v>
      </c>
      <c r="E30" s="16">
        <v>50</v>
      </c>
      <c r="F30" s="17">
        <v>5034155</v>
      </c>
      <c r="G30" s="18">
        <f t="shared" si="0"/>
        <v>2.2750205592608142E-2</v>
      </c>
      <c r="H30" s="19" t="s">
        <v>30</v>
      </c>
      <c r="K30" s="25"/>
    </row>
    <row r="31" spans="1:11" x14ac:dyDescent="0.25">
      <c r="A31" s="13"/>
      <c r="B31" s="14" t="s">
        <v>79</v>
      </c>
      <c r="C31" s="15" t="s">
        <v>80</v>
      </c>
      <c r="D31" s="15" t="s">
        <v>78</v>
      </c>
      <c r="E31" s="16">
        <v>50</v>
      </c>
      <c r="F31" s="17">
        <v>5029805</v>
      </c>
      <c r="G31" s="18">
        <f t="shared" si="0"/>
        <v>2.2730547200220969E-2</v>
      </c>
      <c r="H31" s="19" t="s">
        <v>30</v>
      </c>
      <c r="K31" s="25"/>
    </row>
    <row r="32" spans="1:11" x14ac:dyDescent="0.25">
      <c r="A32" s="13"/>
      <c r="B32" s="14" t="s">
        <v>81</v>
      </c>
      <c r="C32" s="15" t="s">
        <v>82</v>
      </c>
      <c r="D32" s="15" t="s">
        <v>26</v>
      </c>
      <c r="E32" s="16">
        <v>100</v>
      </c>
      <c r="F32" s="17">
        <v>10255770</v>
      </c>
      <c r="G32" s="18">
        <f t="shared" si="0"/>
        <v>4.6347574917836816E-2</v>
      </c>
      <c r="H32" s="19" t="s">
        <v>17</v>
      </c>
      <c r="K32" s="25"/>
    </row>
    <row r="33" spans="1:11" x14ac:dyDescent="0.25">
      <c r="A33" s="13"/>
      <c r="B33" s="14" t="s">
        <v>83</v>
      </c>
      <c r="C33" s="15" t="s">
        <v>84</v>
      </c>
      <c r="D33" s="15" t="s">
        <v>55</v>
      </c>
      <c r="E33" s="16">
        <v>2</v>
      </c>
      <c r="F33" s="17">
        <v>2178398</v>
      </c>
      <c r="G33" s="18">
        <f t="shared" si="0"/>
        <v>9.8445523355014681E-3</v>
      </c>
      <c r="H33" s="19" t="s">
        <v>23</v>
      </c>
      <c r="K33" s="25"/>
    </row>
    <row r="34" spans="1:11" x14ac:dyDescent="0.25">
      <c r="A34" s="13"/>
      <c r="B34" s="14" t="s">
        <v>85</v>
      </c>
      <c r="C34" s="15" t="s">
        <v>86</v>
      </c>
      <c r="D34" s="15" t="s">
        <v>55</v>
      </c>
      <c r="E34" s="16">
        <v>8</v>
      </c>
      <c r="F34" s="17">
        <v>8732584</v>
      </c>
      <c r="G34" s="18">
        <f t="shared" si="0"/>
        <v>3.9464037431251195E-2</v>
      </c>
      <c r="H34" s="19" t="s">
        <v>23</v>
      </c>
      <c r="K34" s="25"/>
    </row>
    <row r="35" spans="1:11" x14ac:dyDescent="0.25">
      <c r="A35" s="13"/>
      <c r="B35" s="14" t="s">
        <v>87</v>
      </c>
      <c r="C35" s="15" t="s">
        <v>88</v>
      </c>
      <c r="D35" s="15" t="s">
        <v>16</v>
      </c>
      <c r="E35" s="16">
        <v>10</v>
      </c>
      <c r="F35" s="17">
        <v>10108270</v>
      </c>
      <c r="G35" s="18">
        <f t="shared" si="0"/>
        <v>4.5680997244938445E-2</v>
      </c>
      <c r="H35" s="19" t="s">
        <v>23</v>
      </c>
      <c r="K35" s="25"/>
    </row>
    <row r="36" spans="1:11" x14ac:dyDescent="0.25">
      <c r="A36" s="13"/>
      <c r="B36" s="14" t="s">
        <v>89</v>
      </c>
      <c r="C36" s="15" t="s">
        <v>90</v>
      </c>
      <c r="D36" s="15" t="s">
        <v>16</v>
      </c>
      <c r="E36" s="16">
        <v>50</v>
      </c>
      <c r="F36" s="17">
        <v>5142780</v>
      </c>
      <c r="G36" s="18">
        <f t="shared" si="0"/>
        <v>2.3241100505954484E-2</v>
      </c>
      <c r="H36" s="19" t="s">
        <v>23</v>
      </c>
      <c r="K36" s="25"/>
    </row>
    <row r="37" spans="1:11" x14ac:dyDescent="0.25">
      <c r="A37" s="13"/>
      <c r="B37" s="14" t="s">
        <v>91</v>
      </c>
      <c r="C37" s="15" t="s">
        <v>92</v>
      </c>
      <c r="D37" s="15" t="s">
        <v>16</v>
      </c>
      <c r="E37" s="16">
        <v>40</v>
      </c>
      <c r="F37" s="17">
        <v>3994572</v>
      </c>
      <c r="G37" s="18">
        <f t="shared" si="0"/>
        <v>1.8052152596508428E-2</v>
      </c>
      <c r="H37" s="19" t="s">
        <v>23</v>
      </c>
      <c r="K37" s="25"/>
    </row>
    <row r="38" spans="1:11" x14ac:dyDescent="0.25">
      <c r="A38" s="13"/>
      <c r="B38" s="14" t="s">
        <v>93</v>
      </c>
      <c r="C38" s="15" t="s">
        <v>94</v>
      </c>
      <c r="D38" s="15" t="s">
        <v>55</v>
      </c>
      <c r="E38" s="16">
        <v>1</v>
      </c>
      <c r="F38" s="17">
        <v>1072372</v>
      </c>
      <c r="G38" s="18">
        <f t="shared" si="0"/>
        <v>4.846232082992355E-3</v>
      </c>
      <c r="H38" s="19" t="s">
        <v>17</v>
      </c>
      <c r="K38" s="25"/>
    </row>
    <row r="39" spans="1:11" x14ac:dyDescent="0.25">
      <c r="A39" s="13"/>
      <c r="B39" s="14" t="s">
        <v>95</v>
      </c>
      <c r="C39" s="15" t="s">
        <v>96</v>
      </c>
      <c r="D39" s="15" t="s">
        <v>55</v>
      </c>
      <c r="E39" s="16">
        <v>1</v>
      </c>
      <c r="F39" s="17">
        <v>1058338</v>
      </c>
      <c r="G39" s="18">
        <f t="shared" si="0"/>
        <v>4.7828100418977398E-3</v>
      </c>
      <c r="H39" s="19" t="s">
        <v>17</v>
      </c>
      <c r="K39" s="25"/>
    </row>
    <row r="40" spans="1:11" x14ac:dyDescent="0.25">
      <c r="A40" s="13"/>
      <c r="B40" s="14" t="s">
        <v>97</v>
      </c>
      <c r="C40" s="15" t="s">
        <v>98</v>
      </c>
      <c r="D40" s="15" t="s">
        <v>55</v>
      </c>
      <c r="E40" s="16">
        <v>50</v>
      </c>
      <c r="F40" s="17">
        <v>5110885</v>
      </c>
      <c r="G40" s="18">
        <f t="shared" si="0"/>
        <v>2.3096961557635208E-2</v>
      </c>
      <c r="H40" s="19" t="s">
        <v>23</v>
      </c>
      <c r="K40" s="25"/>
    </row>
    <row r="41" spans="1:11" x14ac:dyDescent="0.25">
      <c r="A41" s="13"/>
      <c r="B41" s="14" t="s">
        <v>99</v>
      </c>
      <c r="C41" s="15" t="s">
        <v>100</v>
      </c>
      <c r="D41" s="15" t="s">
        <v>101</v>
      </c>
      <c r="E41" s="16">
        <v>50</v>
      </c>
      <c r="F41" s="17">
        <v>5111415</v>
      </c>
      <c r="G41" s="18">
        <f t="shared" si="0"/>
        <v>2.3099356718086977E-2</v>
      </c>
      <c r="H41" s="19" t="s">
        <v>17</v>
      </c>
      <c r="K41" s="25"/>
    </row>
    <row r="42" spans="1:11" x14ac:dyDescent="0.25">
      <c r="A42" s="13"/>
      <c r="B42" s="14" t="s">
        <v>102</v>
      </c>
      <c r="C42" s="15" t="s">
        <v>103</v>
      </c>
      <c r="D42" s="15" t="s">
        <v>104</v>
      </c>
      <c r="E42" s="16">
        <v>3</v>
      </c>
      <c r="F42" s="17">
        <v>615979.19999999995</v>
      </c>
      <c r="G42" s="18">
        <f t="shared" si="0"/>
        <v>2.7837151301003424E-3</v>
      </c>
      <c r="H42" s="19" t="s">
        <v>17</v>
      </c>
      <c r="K42" s="25"/>
    </row>
    <row r="43" spans="1:11" x14ac:dyDescent="0.25">
      <c r="A43" s="13"/>
      <c r="B43" s="14" t="s">
        <v>105</v>
      </c>
      <c r="C43" s="15" t="s">
        <v>106</v>
      </c>
      <c r="D43" s="15" t="s">
        <v>104</v>
      </c>
      <c r="E43" s="16">
        <v>1</v>
      </c>
      <c r="F43" s="17">
        <v>1023643</v>
      </c>
      <c r="G43" s="18">
        <f t="shared" si="0"/>
        <v>4.6260174157200518E-3</v>
      </c>
      <c r="H43" s="19" t="s">
        <v>17</v>
      </c>
      <c r="K43" s="25"/>
    </row>
    <row r="44" spans="1:11" x14ac:dyDescent="0.25">
      <c r="A44" s="13"/>
      <c r="B44" s="14" t="s">
        <v>107</v>
      </c>
      <c r="C44" s="15" t="s">
        <v>108</v>
      </c>
      <c r="D44" s="15" t="s">
        <v>109</v>
      </c>
      <c r="E44" s="16">
        <v>1</v>
      </c>
      <c r="F44" s="17">
        <v>1032754</v>
      </c>
      <c r="G44" s="18">
        <f t="shared" si="0"/>
        <v>4.667191579637184E-3</v>
      </c>
      <c r="H44" s="19" t="s">
        <v>17</v>
      </c>
      <c r="K44" s="25"/>
    </row>
    <row r="45" spans="1:11" x14ac:dyDescent="0.25">
      <c r="A45" s="13"/>
      <c r="B45" s="14" t="s">
        <v>110</v>
      </c>
      <c r="C45" s="15" t="s">
        <v>111</v>
      </c>
      <c r="D45" s="15" t="s">
        <v>112</v>
      </c>
      <c r="E45" s="16">
        <v>10</v>
      </c>
      <c r="F45" s="17">
        <v>2040916</v>
      </c>
      <c r="G45" s="18">
        <f t="shared" si="0"/>
        <v>9.2232477143122209E-3</v>
      </c>
      <c r="H45" s="19" t="s">
        <v>17</v>
      </c>
      <c r="K45" s="25"/>
    </row>
    <row r="46" spans="1:11" x14ac:dyDescent="0.25">
      <c r="A46" s="13"/>
      <c r="B46" s="14" t="s">
        <v>113</v>
      </c>
      <c r="C46" s="15" t="s">
        <v>114</v>
      </c>
      <c r="D46" s="15" t="s">
        <v>112</v>
      </c>
      <c r="E46" s="16">
        <v>60</v>
      </c>
      <c r="F46" s="17">
        <v>6217566</v>
      </c>
      <c r="G46" s="18">
        <f t="shared" si="0"/>
        <v>2.8098241866929056E-2</v>
      </c>
      <c r="H46" s="19" t="s">
        <v>45</v>
      </c>
      <c r="K46" s="25"/>
    </row>
    <row r="47" spans="1:11" x14ac:dyDescent="0.25">
      <c r="A47" s="13"/>
      <c r="B47" s="14" t="s">
        <v>115</v>
      </c>
      <c r="C47" s="15" t="s">
        <v>116</v>
      </c>
      <c r="D47" s="15" t="s">
        <v>117</v>
      </c>
      <c r="E47" s="16">
        <v>5</v>
      </c>
      <c r="F47" s="17">
        <v>5053285</v>
      </c>
      <c r="G47" s="18">
        <f t="shared" si="0"/>
        <v>2.2836657327405061E-2</v>
      </c>
      <c r="H47" s="19" t="s">
        <v>23</v>
      </c>
      <c r="K47" s="25"/>
    </row>
    <row r="48" spans="1:11" x14ac:dyDescent="0.25">
      <c r="A48" s="13"/>
      <c r="B48" s="14" t="s">
        <v>118</v>
      </c>
      <c r="C48" s="15" t="s">
        <v>119</v>
      </c>
      <c r="D48" s="15" t="s">
        <v>117</v>
      </c>
      <c r="E48" s="16">
        <v>4</v>
      </c>
      <c r="F48" s="17">
        <v>3920552</v>
      </c>
      <c r="G48" s="18">
        <f t="shared" si="0"/>
        <v>1.771764358398004E-2</v>
      </c>
      <c r="H48" s="19" t="s">
        <v>17</v>
      </c>
      <c r="K48" s="25"/>
    </row>
    <row r="49" spans="1:11" x14ac:dyDescent="0.25">
      <c r="A49" s="13"/>
      <c r="B49" s="14" t="s">
        <v>120</v>
      </c>
      <c r="C49" s="15" t="s">
        <v>121</v>
      </c>
      <c r="D49" s="15" t="s">
        <v>117</v>
      </c>
      <c r="E49" s="16">
        <v>3</v>
      </c>
      <c r="F49" s="17">
        <v>3013062</v>
      </c>
      <c r="G49" s="18">
        <f t="shared" si="0"/>
        <v>1.3616541398362799E-2</v>
      </c>
      <c r="H49" s="19" t="s">
        <v>17</v>
      </c>
      <c r="K49" s="25"/>
    </row>
    <row r="50" spans="1:11" x14ac:dyDescent="0.25">
      <c r="A50" s="13"/>
      <c r="B50" s="14" t="s">
        <v>122</v>
      </c>
      <c r="C50" s="15" t="s">
        <v>123</v>
      </c>
      <c r="D50" s="15" t="s">
        <v>117</v>
      </c>
      <c r="E50" s="16">
        <v>1</v>
      </c>
      <c r="F50" s="17">
        <v>974822</v>
      </c>
      <c r="G50" s="18">
        <f t="shared" si="0"/>
        <v>4.405386984746686E-3</v>
      </c>
      <c r="H50" s="19" t="s">
        <v>17</v>
      </c>
      <c r="K50" s="25"/>
    </row>
    <row r="51" spans="1:11" x14ac:dyDescent="0.25">
      <c r="A51" s="13"/>
      <c r="B51" s="14" t="s">
        <v>124</v>
      </c>
      <c r="C51" s="15" t="s">
        <v>125</v>
      </c>
      <c r="D51" s="15" t="s">
        <v>117</v>
      </c>
      <c r="E51" s="16">
        <v>1</v>
      </c>
      <c r="F51" s="17">
        <v>1000808</v>
      </c>
      <c r="G51" s="18">
        <f>+F51/$F$73</f>
        <v>4.5228221536140565E-3</v>
      </c>
      <c r="H51" s="19" t="s">
        <v>17</v>
      </c>
      <c r="K51" s="25"/>
    </row>
    <row r="52" spans="1:11" x14ac:dyDescent="0.25">
      <c r="A52" s="13"/>
      <c r="B52" s="14" t="s">
        <v>126</v>
      </c>
      <c r="C52" s="15" t="s">
        <v>127</v>
      </c>
      <c r="D52" s="15" t="s">
        <v>16</v>
      </c>
      <c r="E52" s="16">
        <v>100</v>
      </c>
      <c r="F52" s="17">
        <v>10166420</v>
      </c>
      <c r="G52" s="18">
        <f>+F52/$F$73</f>
        <v>4.5943787019033636E-2</v>
      </c>
      <c r="H52" s="19" t="s">
        <v>17</v>
      </c>
      <c r="K52" s="25"/>
    </row>
    <row r="53" spans="1:11" x14ac:dyDescent="0.25">
      <c r="A53" s="13"/>
      <c r="B53" s="14" t="s">
        <v>128</v>
      </c>
      <c r="C53" s="15" t="s">
        <v>129</v>
      </c>
      <c r="D53" s="15" t="s">
        <v>16</v>
      </c>
      <c r="E53" s="16">
        <v>75</v>
      </c>
      <c r="F53" s="17">
        <v>7517632.5</v>
      </c>
      <c r="G53" s="18">
        <f t="shared" ref="G53" si="2">+F53/$F$73</f>
        <v>3.3973464254611292E-2</v>
      </c>
      <c r="H53" s="19" t="s">
        <v>17</v>
      </c>
      <c r="K53" s="25"/>
    </row>
    <row r="54" spans="1:11" x14ac:dyDescent="0.25">
      <c r="A54" s="13"/>
      <c r="B54" s="25"/>
      <c r="C54" s="15"/>
      <c r="D54" s="15"/>
      <c r="E54" s="16"/>
      <c r="F54" s="17"/>
      <c r="G54" s="18"/>
      <c r="H54" s="19"/>
      <c r="K54" s="25"/>
    </row>
    <row r="55" spans="1:11" x14ac:dyDescent="0.25">
      <c r="A55" s="13"/>
      <c r="B55" s="25"/>
      <c r="C55" s="15"/>
      <c r="D55" s="15"/>
      <c r="E55" s="16"/>
      <c r="F55" s="17"/>
      <c r="G55" s="18"/>
      <c r="H55" s="19"/>
      <c r="K55" s="25"/>
    </row>
    <row r="56" spans="1:11" x14ac:dyDescent="0.25">
      <c r="A56" s="13"/>
      <c r="B56" s="25"/>
      <c r="C56" s="15"/>
      <c r="D56" s="15"/>
      <c r="E56" s="16"/>
      <c r="F56" s="17"/>
      <c r="G56" s="18"/>
      <c r="H56" s="19"/>
      <c r="K56" s="25"/>
    </row>
    <row r="57" spans="1:11" x14ac:dyDescent="0.25">
      <c r="A57" s="13"/>
      <c r="B57" s="25"/>
      <c r="C57" s="15"/>
      <c r="D57" s="15"/>
      <c r="E57" s="16"/>
      <c r="F57" s="17"/>
      <c r="G57" s="18"/>
      <c r="H57" s="19"/>
      <c r="K57" s="25"/>
    </row>
    <row r="58" spans="1:11" x14ac:dyDescent="0.25">
      <c r="A58" s="13"/>
      <c r="B58" s="25"/>
      <c r="C58" s="15"/>
      <c r="D58" s="15"/>
      <c r="E58" s="16"/>
      <c r="F58" s="17"/>
      <c r="G58" s="18"/>
      <c r="H58" s="19"/>
      <c r="K58" s="25"/>
    </row>
    <row r="59" spans="1:11" x14ac:dyDescent="0.25">
      <c r="A59" s="13"/>
      <c r="B59" s="25"/>
      <c r="C59" s="15"/>
      <c r="D59" s="15"/>
      <c r="E59" s="16"/>
      <c r="F59" s="17"/>
      <c r="G59" s="18"/>
      <c r="H59" s="19"/>
      <c r="K59" s="25"/>
    </row>
    <row r="60" spans="1:11" outlineLevel="1" x14ac:dyDescent="0.25">
      <c r="A60" s="13"/>
      <c r="B60" s="25"/>
      <c r="C60" s="15"/>
      <c r="D60" s="15"/>
      <c r="E60" s="16"/>
      <c r="F60" s="17"/>
      <c r="G60" s="18"/>
      <c r="H60" s="19"/>
    </row>
    <row r="61" spans="1:11" x14ac:dyDescent="0.25">
      <c r="B61" s="26"/>
      <c r="C61" s="26" t="s">
        <v>130</v>
      </c>
      <c r="D61" s="26"/>
      <c r="E61" s="27"/>
      <c r="F61" s="28">
        <f>SUM(F7:F60)</f>
        <v>200887900.69999999</v>
      </c>
      <c r="G61" s="29">
        <f>+F61/$F$73</f>
        <v>0.90784670753928887</v>
      </c>
      <c r="H61" s="30"/>
      <c r="I61" s="31"/>
    </row>
    <row r="62" spans="1:11" x14ac:dyDescent="0.25">
      <c r="F62" s="32"/>
    </row>
    <row r="63" spans="1:11" x14ac:dyDescent="0.25">
      <c r="B63" s="33"/>
      <c r="C63" s="33" t="s">
        <v>131</v>
      </c>
      <c r="D63" s="33"/>
      <c r="E63" s="33"/>
      <c r="F63" s="34" t="s">
        <v>11</v>
      </c>
      <c r="G63" s="35" t="s">
        <v>12</v>
      </c>
    </row>
    <row r="64" spans="1:11" x14ac:dyDescent="0.25">
      <c r="B64" s="36"/>
      <c r="C64" s="26" t="s">
        <v>132</v>
      </c>
      <c r="D64" s="15"/>
      <c r="E64" s="37"/>
      <c r="F64" s="38" t="s">
        <v>133</v>
      </c>
      <c r="G64" s="39">
        <v>0</v>
      </c>
    </row>
    <row r="65" spans="1:7" x14ac:dyDescent="0.25">
      <c r="A65" s="40" t="s">
        <v>134</v>
      </c>
      <c r="B65" s="36" t="s">
        <v>135</v>
      </c>
      <c r="C65" s="26" t="s">
        <v>136</v>
      </c>
      <c r="D65" s="26"/>
      <c r="E65" s="27"/>
      <c r="F65" s="17">
        <v>12792362.51</v>
      </c>
      <c r="G65" s="39">
        <f>+F65/$F$73</f>
        <v>5.7810869374835046E-2</v>
      </c>
    </row>
    <row r="66" spans="1:7" x14ac:dyDescent="0.25">
      <c r="B66" s="36"/>
      <c r="C66" s="26" t="s">
        <v>137</v>
      </c>
      <c r="D66" s="15"/>
      <c r="E66" s="37"/>
      <c r="F66" s="38" t="s">
        <v>133</v>
      </c>
      <c r="G66" s="39">
        <v>0</v>
      </c>
    </row>
    <row r="67" spans="1:7" x14ac:dyDescent="0.25">
      <c r="B67" s="36"/>
      <c r="C67" s="26" t="s">
        <v>138</v>
      </c>
      <c r="D67" s="15"/>
      <c r="E67" s="37"/>
      <c r="F67" s="38" t="s">
        <v>133</v>
      </c>
      <c r="G67" s="39">
        <v>0</v>
      </c>
    </row>
    <row r="68" spans="1:7" x14ac:dyDescent="0.25">
      <c r="B68" s="36"/>
      <c r="C68" s="26" t="s">
        <v>139</v>
      </c>
      <c r="D68" s="15"/>
      <c r="E68" s="37"/>
      <c r="F68" s="38" t="s">
        <v>133</v>
      </c>
      <c r="G68" s="39">
        <v>0</v>
      </c>
    </row>
    <row r="69" spans="1:7" x14ac:dyDescent="0.25">
      <c r="A69" s="36" t="s">
        <v>140</v>
      </c>
      <c r="B69" s="15" t="s">
        <v>140</v>
      </c>
      <c r="C69" s="15" t="s">
        <v>141</v>
      </c>
      <c r="D69" s="15"/>
      <c r="E69" s="37"/>
      <c r="F69" s="17">
        <v>7599275.54</v>
      </c>
      <c r="G69" s="39">
        <f>+F69/$F$73</f>
        <v>3.4342423085876032E-2</v>
      </c>
    </row>
    <row r="70" spans="1:7" x14ac:dyDescent="0.25">
      <c r="A70" s="20"/>
      <c r="B70" s="36"/>
      <c r="C70" s="15"/>
      <c r="D70" s="15"/>
      <c r="E70" s="37"/>
      <c r="F70" s="38"/>
      <c r="G70" s="39"/>
    </row>
    <row r="71" spans="1:7" x14ac:dyDescent="0.25">
      <c r="B71" s="36"/>
      <c r="C71" s="15" t="s">
        <v>142</v>
      </c>
      <c r="D71" s="15"/>
      <c r="E71" s="37"/>
      <c r="F71" s="41">
        <f>SUM(F64:F70)</f>
        <v>20391638.050000001</v>
      </c>
      <c r="G71" s="39">
        <f>+F71/$F$73</f>
        <v>9.2153292460711078E-2</v>
      </c>
    </row>
    <row r="72" spans="1:7" x14ac:dyDescent="0.25">
      <c r="B72" s="36"/>
      <c r="C72" s="15"/>
      <c r="D72" s="15"/>
      <c r="E72" s="37"/>
      <c r="F72" s="41"/>
      <c r="G72" s="39"/>
    </row>
    <row r="73" spans="1:7" x14ac:dyDescent="0.25">
      <c r="B73" s="42"/>
      <c r="C73" s="43" t="s">
        <v>143</v>
      </c>
      <c r="D73" s="44"/>
      <c r="E73" s="45"/>
      <c r="F73" s="46">
        <f>+F71+F61</f>
        <v>221279538.75</v>
      </c>
      <c r="G73" s="47">
        <v>1</v>
      </c>
    </row>
    <row r="74" spans="1:7" x14ac:dyDescent="0.25">
      <c r="F74" s="48"/>
    </row>
    <row r="75" spans="1:7" x14ac:dyDescent="0.25">
      <c r="C75" s="26" t="s">
        <v>144</v>
      </c>
      <c r="D75" s="49">
        <v>6.9927678642235973</v>
      </c>
      <c r="F75" s="4">
        <v>0</v>
      </c>
    </row>
    <row r="76" spans="1:7" x14ac:dyDescent="0.25">
      <c r="C76" s="26" t="s">
        <v>145</v>
      </c>
      <c r="D76" s="49">
        <v>5.2113153363426008</v>
      </c>
    </row>
    <row r="77" spans="1:7" x14ac:dyDescent="0.25">
      <c r="C77" s="26" t="s">
        <v>146</v>
      </c>
      <c r="D77" s="49">
        <v>7.0993777402443934</v>
      </c>
    </row>
    <row r="78" spans="1:7" x14ac:dyDescent="0.25">
      <c r="C78" s="26" t="s">
        <v>147</v>
      </c>
      <c r="D78" s="50">
        <v>19.223299999999998</v>
      </c>
    </row>
    <row r="79" spans="1:7" x14ac:dyDescent="0.25">
      <c r="C79" s="26" t="s">
        <v>148</v>
      </c>
      <c r="D79" s="50">
        <v>19.117100000000001</v>
      </c>
    </row>
    <row r="80" spans="1:7" x14ac:dyDescent="0.25">
      <c r="A80" s="40" t="s">
        <v>149</v>
      </c>
      <c r="C80" s="26" t="s">
        <v>150</v>
      </c>
      <c r="D80" s="51"/>
    </row>
    <row r="81" spans="1:7" x14ac:dyDescent="0.25">
      <c r="C81" s="26" t="s">
        <v>151</v>
      </c>
      <c r="D81" s="52">
        <v>0</v>
      </c>
    </row>
    <row r="82" spans="1:7" x14ac:dyDescent="0.25">
      <c r="C82" s="26" t="s">
        <v>152</v>
      </c>
      <c r="D82" s="52">
        <v>0</v>
      </c>
      <c r="F82" s="48"/>
      <c r="G82" s="53"/>
    </row>
    <row r="83" spans="1:7" x14ac:dyDescent="0.25">
      <c r="B83" s="54"/>
      <c r="C83" s="13"/>
    </row>
    <row r="84" spans="1:7" x14ac:dyDescent="0.25">
      <c r="F84" s="4"/>
    </row>
    <row r="85" spans="1:7" x14ac:dyDescent="0.25">
      <c r="C85" s="33" t="s">
        <v>153</v>
      </c>
      <c r="D85" s="33"/>
      <c r="E85" s="33"/>
      <c r="F85" s="33"/>
      <c r="G85" s="35"/>
    </row>
    <row r="86" spans="1:7" x14ac:dyDescent="0.25">
      <c r="C86" s="33" t="s">
        <v>154</v>
      </c>
      <c r="D86" s="33"/>
      <c r="E86" s="33"/>
      <c r="F86" s="33" t="s">
        <v>11</v>
      </c>
      <c r="G86" s="35" t="s">
        <v>12</v>
      </c>
    </row>
    <row r="87" spans="1:7" x14ac:dyDescent="0.25">
      <c r="A87" s="20" t="s">
        <v>155</v>
      </c>
      <c r="C87" s="26" t="s">
        <v>156</v>
      </c>
      <c r="D87" s="15"/>
      <c r="E87" s="37"/>
      <c r="F87" s="55">
        <f>SUMIF(Table13456768578[[Industry ]],A87,Table13456768578[Market Value])</f>
        <v>0</v>
      </c>
      <c r="G87" s="56">
        <f>+F87/$F$73</f>
        <v>0</v>
      </c>
    </row>
    <row r="88" spans="1:7" x14ac:dyDescent="0.25">
      <c r="A88" s="36" t="s">
        <v>157</v>
      </c>
      <c r="C88" s="15" t="s">
        <v>158</v>
      </c>
      <c r="D88" s="15"/>
      <c r="E88" s="37"/>
      <c r="F88" s="55">
        <f>SUMIF(Table13456768578[[Industry ]],A88,Table13456768578[Market Value])</f>
        <v>0</v>
      </c>
      <c r="G88" s="56">
        <f>+F88/$F$73</f>
        <v>0</v>
      </c>
    </row>
    <row r="89" spans="1:7" x14ac:dyDescent="0.25">
      <c r="C89" s="15" t="s">
        <v>159</v>
      </c>
      <c r="D89" s="15"/>
      <c r="E89" s="37"/>
      <c r="F89" s="55">
        <f t="shared" ref="F89:F98" si="3">SUMIF($E$101:$E$110,C89,$H$101:$H$110)</f>
        <v>190823940.69999999</v>
      </c>
      <c r="G89" s="57">
        <f>+F89/$F$73</f>
        <v>0.86236595474645972</v>
      </c>
    </row>
    <row r="90" spans="1:7" x14ac:dyDescent="0.25">
      <c r="C90" s="15" t="s">
        <v>160</v>
      </c>
      <c r="D90" s="15"/>
      <c r="E90" s="37"/>
      <c r="F90" s="55">
        <f t="shared" si="3"/>
        <v>0</v>
      </c>
      <c r="G90" s="56">
        <f t="shared" ref="G90:G98" si="4">+F90/$F$73</f>
        <v>0</v>
      </c>
    </row>
    <row r="91" spans="1:7" x14ac:dyDescent="0.25">
      <c r="C91" s="15" t="s">
        <v>161</v>
      </c>
      <c r="D91" s="15"/>
      <c r="E91" s="37"/>
      <c r="F91" s="55">
        <f t="shared" si="3"/>
        <v>10063960</v>
      </c>
      <c r="G91" s="56">
        <f t="shared" si="4"/>
        <v>4.5480752792829114E-2</v>
      </c>
    </row>
    <row r="92" spans="1:7" x14ac:dyDescent="0.25">
      <c r="C92" s="15" t="s">
        <v>162</v>
      </c>
      <c r="D92" s="15"/>
      <c r="E92" s="37"/>
      <c r="F92" s="55">
        <f t="shared" si="3"/>
        <v>0</v>
      </c>
      <c r="G92" s="56">
        <f t="shared" si="4"/>
        <v>0</v>
      </c>
    </row>
    <row r="93" spans="1:7" x14ac:dyDescent="0.25">
      <c r="C93" s="15" t="s">
        <v>163</v>
      </c>
      <c r="D93" s="15"/>
      <c r="E93" s="37"/>
      <c r="F93" s="55">
        <f t="shared" si="3"/>
        <v>0</v>
      </c>
      <c r="G93" s="56">
        <f t="shared" si="4"/>
        <v>0</v>
      </c>
    </row>
    <row r="94" spans="1:7" x14ac:dyDescent="0.25">
      <c r="C94" s="15" t="s">
        <v>164</v>
      </c>
      <c r="D94" s="15"/>
      <c r="E94" s="37"/>
      <c r="F94" s="55">
        <f t="shared" si="3"/>
        <v>0</v>
      </c>
      <c r="G94" s="56">
        <f t="shared" si="4"/>
        <v>0</v>
      </c>
    </row>
    <row r="95" spans="1:7" x14ac:dyDescent="0.25">
      <c r="C95" s="15" t="s">
        <v>165</v>
      </c>
      <c r="D95" s="15"/>
      <c r="E95" s="37"/>
      <c r="F95" s="55">
        <f t="shared" si="3"/>
        <v>0</v>
      </c>
      <c r="G95" s="56">
        <f t="shared" si="4"/>
        <v>0</v>
      </c>
    </row>
    <row r="96" spans="1:7" x14ac:dyDescent="0.25">
      <c r="C96" s="15" t="s">
        <v>166</v>
      </c>
      <c r="D96" s="15"/>
      <c r="E96" s="37"/>
      <c r="F96" s="55">
        <f t="shared" si="3"/>
        <v>0</v>
      </c>
      <c r="G96" s="56">
        <f t="shared" si="4"/>
        <v>0</v>
      </c>
    </row>
    <row r="97" spans="3:11" x14ac:dyDescent="0.25">
      <c r="C97" s="15" t="s">
        <v>167</v>
      </c>
      <c r="D97" s="15"/>
      <c r="E97" s="37"/>
      <c r="F97" s="55">
        <f t="shared" si="3"/>
        <v>0</v>
      </c>
      <c r="G97" s="56">
        <f t="shared" si="4"/>
        <v>0</v>
      </c>
    </row>
    <row r="98" spans="3:11" x14ac:dyDescent="0.25">
      <c r="C98" s="15" t="s">
        <v>168</v>
      </c>
      <c r="D98" s="15"/>
      <c r="E98" s="37"/>
      <c r="F98" s="55">
        <f t="shared" si="3"/>
        <v>0</v>
      </c>
      <c r="G98" s="56">
        <f t="shared" si="4"/>
        <v>0</v>
      </c>
    </row>
    <row r="99" spans="3:11" x14ac:dyDescent="0.25">
      <c r="C99" s="15" t="s">
        <v>169</v>
      </c>
      <c r="D99" s="15"/>
      <c r="E99" s="37"/>
      <c r="F99" s="58">
        <f>SUM(F87:F98)</f>
        <v>200887900.69999999</v>
      </c>
      <c r="G99" s="59">
        <f>SUM(G87:G98)</f>
        <v>0.90784670753928887</v>
      </c>
    </row>
    <row r="101" spans="3:11" x14ac:dyDescent="0.25">
      <c r="D101" s="20"/>
      <c r="E101" s="20" t="s">
        <v>159</v>
      </c>
      <c r="F101" s="20" t="s">
        <v>17</v>
      </c>
      <c r="G101" s="60">
        <f>H101/$F$73</f>
        <v>0.52766154683608313</v>
      </c>
      <c r="H101" s="20">
        <f t="shared" ref="H101:H110" si="5">SUMIF($H$7:$H$60,F101,$F$7:$F$60)</f>
        <v>116760703.7</v>
      </c>
      <c r="I101" s="20"/>
      <c r="J101" s="20"/>
      <c r="K101" s="20"/>
    </row>
    <row r="102" spans="3:11" x14ac:dyDescent="0.25">
      <c r="D102" s="20"/>
      <c r="E102" s="20" t="s">
        <v>159</v>
      </c>
      <c r="F102" s="20" t="s">
        <v>20</v>
      </c>
      <c r="G102" s="61">
        <f t="shared" ref="G102:G110" si="6">H102/$F$73</f>
        <v>0</v>
      </c>
      <c r="H102" s="20">
        <f t="shared" si="5"/>
        <v>0</v>
      </c>
      <c r="I102" s="20"/>
      <c r="J102" s="20"/>
      <c r="K102" s="22" t="s">
        <v>23</v>
      </c>
    </row>
    <row r="103" spans="3:11" x14ac:dyDescent="0.25">
      <c r="D103" s="20"/>
      <c r="E103" s="20" t="s">
        <v>159</v>
      </c>
      <c r="F103" s="22" t="s">
        <v>23</v>
      </c>
      <c r="G103" s="60">
        <f>H103/$F$73</f>
        <v>0.24187292373412</v>
      </c>
      <c r="H103" s="20">
        <f t="shared" si="5"/>
        <v>53521529</v>
      </c>
      <c r="I103" s="20"/>
      <c r="J103" s="20"/>
      <c r="K103" s="20" t="s">
        <v>27</v>
      </c>
    </row>
    <row r="104" spans="3:11" x14ac:dyDescent="0.25">
      <c r="D104" s="20"/>
      <c r="E104" s="20" t="s">
        <v>159</v>
      </c>
      <c r="F104" s="20" t="s">
        <v>27</v>
      </c>
      <c r="G104" s="61">
        <f t="shared" si="6"/>
        <v>0</v>
      </c>
      <c r="H104" s="20">
        <f t="shared" si="5"/>
        <v>0</v>
      </c>
      <c r="I104" s="20"/>
      <c r="J104" s="20"/>
      <c r="K104" s="20" t="s">
        <v>27</v>
      </c>
    </row>
    <row r="105" spans="3:11" x14ac:dyDescent="0.25">
      <c r="D105" s="20"/>
      <c r="E105" s="20" t="s">
        <v>161</v>
      </c>
      <c r="F105" s="20" t="s">
        <v>30</v>
      </c>
      <c r="G105" s="60">
        <f t="shared" si="6"/>
        <v>4.5480752792829114E-2</v>
      </c>
      <c r="H105" s="20">
        <f t="shared" si="5"/>
        <v>10063960</v>
      </c>
      <c r="I105" s="20"/>
      <c r="J105" s="20"/>
      <c r="K105" s="20" t="s">
        <v>17</v>
      </c>
    </row>
    <row r="106" spans="3:11" x14ac:dyDescent="0.25">
      <c r="D106" s="20"/>
      <c r="E106" s="20" t="s">
        <v>161</v>
      </c>
      <c r="F106" s="23" t="s">
        <v>33</v>
      </c>
      <c r="G106" s="61">
        <f t="shared" si="6"/>
        <v>0</v>
      </c>
      <c r="H106" s="20">
        <f t="shared" si="5"/>
        <v>0</v>
      </c>
      <c r="I106" s="20"/>
      <c r="J106" s="20"/>
      <c r="K106" s="20" t="s">
        <v>30</v>
      </c>
    </row>
    <row r="107" spans="3:11" x14ac:dyDescent="0.25">
      <c r="D107" s="20"/>
      <c r="E107" s="20" t="s">
        <v>162</v>
      </c>
      <c r="F107" s="20" t="s">
        <v>36</v>
      </c>
      <c r="G107" s="61">
        <f t="shared" si="6"/>
        <v>0</v>
      </c>
      <c r="H107" s="20">
        <f t="shared" si="5"/>
        <v>0</v>
      </c>
      <c r="I107" s="20"/>
      <c r="J107" s="20"/>
      <c r="K107" s="20" t="s">
        <v>39</v>
      </c>
    </row>
    <row r="108" spans="3:11" x14ac:dyDescent="0.25">
      <c r="D108" s="20"/>
      <c r="E108" s="20" t="s">
        <v>159</v>
      </c>
      <c r="F108" s="20" t="s">
        <v>39</v>
      </c>
      <c r="G108" s="60">
        <f t="shared" si="6"/>
        <v>0</v>
      </c>
      <c r="H108" s="20">
        <f t="shared" si="5"/>
        <v>0</v>
      </c>
      <c r="I108" s="20"/>
      <c r="J108" s="20"/>
      <c r="K108" s="20"/>
    </row>
    <row r="109" spans="3:11" x14ac:dyDescent="0.25">
      <c r="D109" s="20"/>
      <c r="E109" s="20" t="s">
        <v>162</v>
      </c>
      <c r="F109" s="20" t="s">
        <v>42</v>
      </c>
      <c r="G109" s="61">
        <f t="shared" si="6"/>
        <v>0</v>
      </c>
      <c r="H109" s="20">
        <f t="shared" si="5"/>
        <v>0</v>
      </c>
      <c r="I109" s="20"/>
      <c r="J109" s="20"/>
      <c r="K109" s="20"/>
    </row>
    <row r="110" spans="3:11" x14ac:dyDescent="0.25">
      <c r="D110" s="20"/>
      <c r="E110" s="20" t="s">
        <v>159</v>
      </c>
      <c r="F110" s="20" t="s">
        <v>45</v>
      </c>
      <c r="G110" s="61">
        <f t="shared" si="6"/>
        <v>9.2831484176256668E-2</v>
      </c>
      <c r="H110" s="20">
        <f t="shared" si="5"/>
        <v>20541708</v>
      </c>
      <c r="I110" s="20"/>
      <c r="J110" s="20"/>
      <c r="K110" s="20"/>
    </row>
    <row r="111" spans="3:11" x14ac:dyDescent="0.25">
      <c r="D111" s="20"/>
      <c r="E111" s="62"/>
      <c r="F111" s="20"/>
      <c r="G111" s="60">
        <f>SUM(G101:G110)</f>
        <v>0.90784670753928898</v>
      </c>
      <c r="H111" s="20">
        <f>SUM(H101:H110)</f>
        <v>200887900.69999999</v>
      </c>
      <c r="I111" s="20"/>
      <c r="J111" s="20"/>
      <c r="K111" s="20"/>
    </row>
    <row r="112" spans="3:11" x14ac:dyDescent="0.25">
      <c r="D112" s="20"/>
      <c r="E112" s="62"/>
      <c r="F112" s="20"/>
      <c r="G112" s="61"/>
      <c r="H112" s="63">
        <f>H111-F61</f>
        <v>0</v>
      </c>
      <c r="I112" s="20"/>
      <c r="J112" s="20"/>
      <c r="K112" s="20"/>
    </row>
    <row r="113" spans="4:11" x14ac:dyDescent="0.25">
      <c r="D113" s="20"/>
      <c r="E113" s="62"/>
      <c r="F113" s="20"/>
      <c r="G113" s="61"/>
      <c r="H113" s="20"/>
      <c r="I113" s="20"/>
      <c r="J113" s="20"/>
      <c r="K113" s="20"/>
    </row>
    <row r="114" spans="4:11" x14ac:dyDescent="0.25">
      <c r="D114" s="20"/>
      <c r="E114" s="62"/>
      <c r="F114" s="20"/>
      <c r="G114" s="61"/>
      <c r="H114" s="20"/>
      <c r="I114" s="20"/>
      <c r="J114" s="20"/>
      <c r="K114" s="20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2025-12-02T11:30:46Z</dcterms:created>
  <dcterms:modified xsi:type="dcterms:W3CDTF">2025-12-02T11:30:49Z</dcterms:modified>
</cp:coreProperties>
</file>