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70FBE38C-6125-4019-8982-14A1D3F0FD3D}" xr6:coauthVersionLast="47" xr6:coauthVersionMax="47" xr10:uidLastSave="{00000000-0000-0000-0000-000000000000}"/>
  <bookViews>
    <workbookView xWindow="-120" yWindow="-120" windowWidth="20730" windowHeight="11040" xr2:uid="{51CF941B-0B62-4C29-B4B9-E65B38D58160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Port_C1!$C$6:$H$126</definedName>
    <definedName name="IN" localSheetId="0">#REF!</definedName>
    <definedName name="IN">#REF!</definedName>
    <definedName name="_xlnm.Print_Area" localSheetId="0">Port_C1!$B$2:$H$165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G176" i="1" s="1"/>
  <c r="H175" i="1"/>
  <c r="H174" i="1"/>
  <c r="G174" i="1" s="1"/>
  <c r="H173" i="1"/>
  <c r="H172" i="1"/>
  <c r="G172" i="1" s="1"/>
  <c r="H171" i="1"/>
  <c r="H170" i="1"/>
  <c r="G170" i="1" s="1"/>
  <c r="H169" i="1"/>
  <c r="H168" i="1"/>
  <c r="G168" i="1" s="1"/>
  <c r="H167" i="1"/>
  <c r="H177" i="1" s="1"/>
  <c r="F164" i="1"/>
  <c r="F163" i="1"/>
  <c r="G163" i="1" s="1"/>
  <c r="F162" i="1"/>
  <c r="F161" i="1"/>
  <c r="G161" i="1" s="1"/>
  <c r="F160" i="1"/>
  <c r="F159" i="1"/>
  <c r="G159" i="1" s="1"/>
  <c r="F158" i="1"/>
  <c r="F157" i="1"/>
  <c r="G157" i="1" s="1"/>
  <c r="F156" i="1"/>
  <c r="F155" i="1"/>
  <c r="G155" i="1" s="1"/>
  <c r="F154" i="1"/>
  <c r="F153" i="1"/>
  <c r="G153" i="1" s="1"/>
  <c r="F139" i="1"/>
  <c r="G113" i="1" s="1"/>
  <c r="F137" i="1"/>
  <c r="G135" i="1"/>
  <c r="F127" i="1"/>
  <c r="G119" i="1"/>
  <c r="G116" i="1"/>
  <c r="G111" i="1"/>
  <c r="G108" i="1"/>
  <c r="G103" i="1"/>
  <c r="G100" i="1"/>
  <c r="G95" i="1"/>
  <c r="G92" i="1"/>
  <c r="G91" i="1"/>
  <c r="G87" i="1"/>
  <c r="G84" i="1"/>
  <c r="G83" i="1"/>
  <c r="G79" i="1"/>
  <c r="G76" i="1"/>
  <c r="G75" i="1"/>
  <c r="G71" i="1"/>
  <c r="G68" i="1"/>
  <c r="G67" i="1"/>
  <c r="G63" i="1"/>
  <c r="G60" i="1"/>
  <c r="G59" i="1"/>
  <c r="G55" i="1"/>
  <c r="G52" i="1"/>
  <c r="G51" i="1"/>
  <c r="G47" i="1"/>
  <c r="G44" i="1"/>
  <c r="G43" i="1"/>
  <c r="G39" i="1"/>
  <c r="G36" i="1"/>
  <c r="G35" i="1"/>
  <c r="G32" i="1"/>
  <c r="G31" i="1"/>
  <c r="G28" i="1"/>
  <c r="G27" i="1"/>
  <c r="G23" i="1"/>
  <c r="G20" i="1"/>
  <c r="G19" i="1"/>
  <c r="L16" i="1"/>
  <c r="G14" i="1"/>
  <c r="L13" i="1"/>
  <c r="L12" i="1"/>
  <c r="G12" i="1"/>
  <c r="L11" i="1"/>
  <c r="L10" i="1"/>
  <c r="G10" i="1"/>
  <c r="L9" i="1"/>
  <c r="L8" i="1"/>
  <c r="G8" i="1"/>
  <c r="L7" i="1"/>
  <c r="L14" i="1" s="1"/>
  <c r="L17" i="1" s="1"/>
  <c r="H178" i="1" l="1"/>
  <c r="H165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7" i="1"/>
  <c r="G99" i="1"/>
  <c r="G107" i="1"/>
  <c r="G115" i="1"/>
  <c r="G131" i="1"/>
  <c r="G154" i="1"/>
  <c r="G165" i="1" s="1"/>
  <c r="G158" i="1"/>
  <c r="G162" i="1"/>
  <c r="G167" i="1"/>
  <c r="G171" i="1"/>
  <c r="G175" i="1"/>
  <c r="G7" i="1"/>
  <c r="G11" i="1"/>
  <c r="G15" i="1"/>
  <c r="G21" i="1"/>
  <c r="G29" i="1"/>
  <c r="G37" i="1"/>
  <c r="G45" i="1"/>
  <c r="G53" i="1"/>
  <c r="G61" i="1"/>
  <c r="G69" i="1"/>
  <c r="G77" i="1"/>
  <c r="G85" i="1"/>
  <c r="G93" i="1"/>
  <c r="G101" i="1"/>
  <c r="G109" i="1"/>
  <c r="G117" i="1"/>
  <c r="G16" i="1"/>
  <c r="G22" i="1"/>
  <c r="G30" i="1"/>
  <c r="G38" i="1"/>
  <c r="G46" i="1"/>
  <c r="G54" i="1"/>
  <c r="G62" i="1"/>
  <c r="G70" i="1"/>
  <c r="G78" i="1"/>
  <c r="G86" i="1"/>
  <c r="G94" i="1"/>
  <c r="G102" i="1"/>
  <c r="G110" i="1"/>
  <c r="G118" i="1"/>
  <c r="G137" i="1"/>
  <c r="G156" i="1"/>
  <c r="G160" i="1"/>
  <c r="G164" i="1"/>
  <c r="G169" i="1"/>
  <c r="G173" i="1"/>
  <c r="G17" i="1"/>
  <c r="G24" i="1"/>
  <c r="G40" i="1"/>
  <c r="G48" i="1"/>
  <c r="G56" i="1"/>
  <c r="G64" i="1"/>
  <c r="G72" i="1"/>
  <c r="G80" i="1"/>
  <c r="G88" i="1"/>
  <c r="G96" i="1"/>
  <c r="G104" i="1"/>
  <c r="G112" i="1"/>
  <c r="G120" i="1"/>
  <c r="F165" i="1"/>
  <c r="G9" i="1"/>
  <c r="G13" i="1"/>
  <c r="G25" i="1"/>
  <c r="G33" i="1"/>
  <c r="G41" i="1"/>
  <c r="G49" i="1"/>
  <c r="G57" i="1"/>
  <c r="G65" i="1"/>
  <c r="G73" i="1"/>
  <c r="G81" i="1"/>
  <c r="G89" i="1"/>
  <c r="G97" i="1"/>
  <c r="G105" i="1"/>
  <c r="G177" i="1" l="1"/>
</calcChain>
</file>

<file path=xl/sharedStrings.xml><?xml version="1.0" encoding="utf-8"?>
<sst xmlns="http://schemas.openxmlformats.org/spreadsheetml/2006/main" count="572" uniqueCount="309">
  <si>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</si>
  <si>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</si>
  <si>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</si>
  <si>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</si>
  <si>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</si>
  <si>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</si>
  <si>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</si>
  <si>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</si>
  <si>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</si>
  <si>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</si>
  <si>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</si>
  <si>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</si>
  <si>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</si>
  <si>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</si>
  <si>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</si>
  <si>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</si>
  <si>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</si>
  <si>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[ICRA]AAA</t>
  </si>
  <si>
    <t>CRISIL AAA</t>
  </si>
  <si>
    <t>INE020B08FQ8</t>
  </si>
  <si>
    <t>7.32%RECLimited2035</t>
  </si>
  <si>
    <t>CARE AA+</t>
  </si>
  <si>
    <t>INE031A08699</t>
  </si>
  <si>
    <t>8.41% HUDCO GOI 15 Mar 2029 (GOI Service)</t>
  </si>
  <si>
    <t>INE031A08707</t>
  </si>
  <si>
    <t>8.37% HUDCO GOI 23 Mar 2029 (GOI Service)</t>
  </si>
  <si>
    <t>CARE AAA</t>
  </si>
  <si>
    <t>INE031A08913</t>
  </si>
  <si>
    <t>7.15 HUDCO 25.09.2034</t>
  </si>
  <si>
    <t>[ICRA]AA+</t>
  </si>
  <si>
    <t>INE031A08970</t>
  </si>
  <si>
    <t>6.90 HUDCO 06.05.2030</t>
  </si>
  <si>
    <t>IND AAA</t>
  </si>
  <si>
    <t>INE033L07IJ1</t>
  </si>
  <si>
    <t>7.86 Tata Capital Housing Finance Limited 2029</t>
  </si>
  <si>
    <t>IND AA+</t>
  </si>
  <si>
    <t>INE040A08393</t>
  </si>
  <si>
    <t>8.44% HDFC Bank 28-Dec-2028</t>
  </si>
  <si>
    <t>Monetary intermediation of commercial banks, saving banks. postal savings</t>
  </si>
  <si>
    <t>INE040A08666</t>
  </si>
  <si>
    <t>7.80 HDFC Bank 03-05-2033 (US-002)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</si>
  <si>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</si>
  <si>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</si>
  <si>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</si>
  <si>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</si>
  <si>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</si>
  <si>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</si>
  <si>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</si>
  <si>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</si>
  <si>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</si>
  <si>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</si>
  <si>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</si>
  <si>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</si>
  <si>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</si>
  <si>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</si>
  <si>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</si>
  <si>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</si>
  <si>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</si>
  <si>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</si>
  <si>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</si>
  <si>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</si>
  <si>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</si>
  <si>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</si>
  <si>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</si>
  <si>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</si>
  <si>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</si>
  <si>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</si>
  <si>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INE053F08445</t>
  </si>
  <si>
    <t>7.09% IRFC 2034</t>
  </si>
  <si>
    <t>INE053F08494</t>
  </si>
  <si>
    <t>6.78 IRFC 30.04.2030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</si>
  <si>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</si>
  <si>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</si>
  <si>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</si>
  <si>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</si>
  <si>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</si>
  <si>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</si>
  <si>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</si>
  <si>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</si>
  <si>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</si>
  <si>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</si>
  <si>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INE0KUG08027</t>
  </si>
  <si>
    <t>7.65 Nabfid 22-12-2038</t>
  </si>
  <si>
    <t>Other monetary intermediation services n.e.c.</t>
  </si>
  <si>
    <t>INE0KUG08076</t>
  </si>
  <si>
    <t>7.03 Nabfid 08.04.2030</t>
  </si>
  <si>
    <t>INE0KUG08100</t>
  </si>
  <si>
    <t>6.86% NABFID 2030</t>
  </si>
  <si>
    <t>INE103A08050</t>
  </si>
  <si>
    <t>7.48 MRPL 14.04.2032</t>
  </si>
  <si>
    <t>INE115A07OF5</t>
  </si>
  <si>
    <t>7.99% LIC Housing 12 July 2029 Put Option (12July2021)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</si>
  <si>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</si>
  <si>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</si>
  <si>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</si>
  <si>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</si>
  <si>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</si>
  <si>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</si>
  <si>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</si>
  <si>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INE115A07QU9</t>
  </si>
  <si>
    <t>7.75 LIC HF 23.08.2029</t>
  </si>
  <si>
    <t>INE115A07RB7</t>
  </si>
  <si>
    <t>7.58 LIC Housing Finance Ltd  19-Jan-2035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</si>
  <si>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</si>
  <si>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</si>
  <si>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</si>
  <si>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</si>
  <si>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</si>
  <si>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</si>
  <si>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</si>
  <si>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</si>
  <si>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</si>
  <si>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</si>
  <si>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</si>
  <si>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</si>
  <si>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</si>
  <si>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</si>
  <si>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</si>
  <si>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</si>
  <si>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</si>
  <si>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</si>
  <si>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</si>
  <si>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</si>
  <si>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</si>
  <si>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</si>
  <si>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</si>
  <si>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INE134E08ND3</t>
  </si>
  <si>
    <t>7.27 % PFC 2031</t>
  </si>
  <si>
    <t>INE171A08057</t>
  </si>
  <si>
    <t>7.76 Federal bank 12.11.2034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</si>
  <si>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</si>
  <si>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</si>
  <si>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</si>
  <si>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</si>
  <si>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</si>
  <si>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</si>
  <si>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</si>
  <si>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</si>
  <si>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</si>
  <si>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</si>
  <si>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INDIGRID INFRASTRUCTURE TRUST 30.04.2029</t>
  </si>
  <si>
    <t>Transmission of electric energy</t>
  </si>
  <si>
    <t>INE225R08048</t>
  </si>
  <si>
    <t>8.15 HDFC Ergo 26.09.2033 Call 26.09.2028</t>
  </si>
  <si>
    <t>Non-life insurance</t>
  </si>
  <si>
    <t>INE233A08188</t>
  </si>
  <si>
    <t>7.89 Godrej Ind Ltd. 2030</t>
  </si>
  <si>
    <t>Manufacture of organic and inorganic chemical compounds n.e.c.</t>
  </si>
  <si>
    <t>INE233A08196</t>
  </si>
  <si>
    <t>7.89 Godrej Ind Ltd. 2031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</si>
  <si>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</si>
  <si>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</si>
  <si>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</si>
  <si>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</si>
  <si>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</si>
  <si>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</si>
  <si>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INE238A08518</t>
  </si>
  <si>
    <t>7.27 Axis Bank Infrastructure Bond(26.11.2035)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</si>
  <si>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</si>
  <si>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</si>
  <si>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</si>
  <si>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</si>
  <si>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</si>
  <si>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</si>
  <si>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</si>
  <si>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</si>
  <si>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</si>
  <si>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</si>
  <si>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</si>
  <si>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</si>
  <si>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</si>
  <si>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</si>
  <si>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</si>
  <si>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</si>
  <si>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INE261F08DZ5</t>
  </si>
  <si>
    <t>7.78 NABARD 29-03-2038</t>
  </si>
  <si>
    <t>INE261F08EJ7</t>
  </si>
  <si>
    <t>7.64 NABARD 2029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</si>
  <si>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</si>
  <si>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</si>
  <si>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</si>
  <si>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</si>
  <si>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</si>
  <si>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</si>
  <si>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</si>
  <si>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</si>
  <si>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INE377Y07573</t>
  </si>
  <si>
    <t>7.08% Bajaj Housing Finance 12-Jun-2030</t>
  </si>
  <si>
    <t>INE514E08FC4</t>
  </si>
  <si>
    <t>08.12% EXIM 25-April-2031</t>
  </si>
  <si>
    <t>INE514E08FH3</t>
  </si>
  <si>
    <t>7.02 EXIM 25.11.2031</t>
  </si>
  <si>
    <t>INE514E08FQ4</t>
  </si>
  <si>
    <t>7.88% EXIM 11-Jan-2033</t>
  </si>
  <si>
    <t>02A</t>
  </si>
  <si>
    <t>INE537P07877</t>
  </si>
  <si>
    <t>7.39% INFRADEBT 27.05.2031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</si>
  <si>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</si>
  <si>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</si>
  <si>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</si>
  <si>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</si>
  <si>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</si>
  <si>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</si>
  <si>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NCA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</si>
  <si>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</si>
  <si>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</si>
  <si>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</si>
  <si>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</si>
  <si>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</si>
  <si>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</si>
  <si>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</si>
  <si>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</si>
  <si>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</si>
  <si>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</si>
  <si>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</si>
  <si>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</si>
  <si>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</si>
  <si>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</si>
  <si>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</si>
  <si>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</si>
  <si>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</si>
  <si>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</si>
  <si>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</si>
  <si>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</si>
  <si>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</si>
  <si>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</si>
  <si>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</si>
  <si>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INE795G08043</t>
  </si>
  <si>
    <t>8.10 HDFC Life 14.02.2035 call 14.02.2030</t>
  </si>
  <si>
    <t>Infrastructure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</si>
  <si>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</si>
  <si>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</si>
  <si>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</si>
  <si>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</si>
  <si>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</si>
  <si>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</si>
  <si>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</si>
  <si>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</si>
  <si>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</si>
  <si>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</si>
  <si>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</si>
  <si>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</si>
  <si>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GOI</t>
  </si>
  <si>
    <t>INE848E08193</t>
  </si>
  <si>
    <t>NHPC 07.59 19-Feb-2033</t>
  </si>
  <si>
    <t>SDL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</si>
  <si>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</si>
  <si>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</si>
  <si>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</si>
  <si>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</si>
  <si>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</si>
  <si>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</si>
  <si>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Construction and maintenance of motorways, streets, roads, other vehicular ways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</si>
  <si>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</si>
  <si>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</si>
  <si>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</si>
  <si>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</si>
  <si>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</si>
  <si>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</si>
  <si>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</si>
  <si>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</si>
  <si>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</si>
  <si>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</si>
  <si>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</si>
  <si>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</si>
  <si>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INE916DA7SY6</t>
  </si>
  <si>
    <t>Kotak Mahindra Prime Ltd. 7.77% 15 January 2030</t>
  </si>
  <si>
    <t>INE916DA7TF3</t>
  </si>
  <si>
    <t>KMPL 7.264 NCD 14.10.2030</t>
  </si>
  <si>
    <t>CRISIL AA</t>
  </si>
  <si>
    <t>BWR AAA</t>
  </si>
  <si>
    <t xml:space="preserve">Subtotal A </t>
  </si>
  <si>
    <t>BWR AAA(CE)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</si>
  <si>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</si>
  <si>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</si>
  <si>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</si>
  <si>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</si>
  <si>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</si>
  <si>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</si>
  <si>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</si>
  <si>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</si>
  <si>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</si>
  <si>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</si>
  <si>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</si>
  <si>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</si>
  <si>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</si>
  <si>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</si>
  <si>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</si>
  <si>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</si>
  <si>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</si>
  <si>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</si>
  <si>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</si>
  <si>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</si>
  <si>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</si>
  <si>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</si>
  <si>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</si>
  <si>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</si>
  <si>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</si>
  <si>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</si>
  <si>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</si>
  <si>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</si>
  <si>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</si>
  <si>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</si>
  <si>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</si>
  <si>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</si>
  <si>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</si>
  <si>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</si>
  <si>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CRISIL AA+</t>
  </si>
  <si>
    <t>CARE AAA 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</si>
</sst>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5" fillId="0" borderId="0" xfId="1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166" fontId="0" fillId="0" borderId="5" xfId="3" applyNumberFormat="1" applyFont="1" applyFill="1" applyBorder="1"/>
    <xf numFmtId="164" fontId="0" fillId="0" borderId="6" xfId="2" quotePrefix="1" applyFont="1" applyFill="1" applyBorder="1"/>
    <xf numFmtId="164" fontId="8" fillId="0" borderId="0" xfId="2" quotePrefix="1" applyFont="1" applyFill="1" applyBorder="1"/>
    <xf numFmtId="0" fontId="9" fillId="0" borderId="0" xfId="1" applyFont="1"/>
    <xf numFmtId="0" fontId="9" fillId="0" borderId="0" xfId="0" applyFont="1" applyAlignment="1">
      <alignment vertical="top"/>
    </xf>
    <xf numFmtId="4" fontId="5" fillId="0" borderId="0" xfId="1" applyNumberFormat="1" applyFont="1"/>
    <xf numFmtId="0" fontId="0" fillId="0" borderId="0" xfId="0" applyAlignment="1">
      <alignment vertical="top"/>
    </xf>
    <xf numFmtId="0" fontId="8" fillId="0" borderId="7" xfId="0" applyFont="1" applyBorder="1"/>
    <xf numFmtId="0" fontId="5" fillId="0" borderId="6" xfId="1" applyFont="1" applyBorder="1"/>
    <xf numFmtId="0" fontId="5" fillId="0" borderId="5" xfId="1" applyFont="1" applyBorder="1"/>
    <xf numFmtId="164" fontId="7" fillId="0" borderId="0" xfId="2" quotePrefix="1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4" fontId="0" fillId="0" borderId="5" xfId="1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166" fontId="1" fillId="0" borderId="0" xfId="3" applyNumberFormat="1" applyFont="1"/>
    <xf numFmtId="0" fontId="3" fillId="2" borderId="5" xfId="1" applyFont="1" applyFill="1" applyBorder="1"/>
    <xf numFmtId="166" fontId="3" fillId="2" borderId="5" xfId="3" applyNumberFormat="1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166" fontId="0" fillId="0" borderId="5" xfId="3" applyNumberFormat="1" applyFont="1" applyBorder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166" fontId="4" fillId="0" borderId="5" xfId="3" applyNumberFormat="1" applyFont="1" applyBorder="1"/>
    <xf numFmtId="165" fontId="2" fillId="0" borderId="0" xfId="1" applyNumberFormat="1"/>
    <xf numFmtId="164" fontId="0" fillId="0" borderId="5" xfId="0" applyNumberFormat="1" applyBorder="1"/>
    <xf numFmtId="167" fontId="2" fillId="0" borderId="5" xfId="1" applyNumberFormat="1" applyBorder="1" applyAlignment="1">
      <alignment horizontal="right" vertical="top"/>
    </xf>
    <xf numFmtId="164" fontId="11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4" applyNumberFormat="1" applyFont="1" applyFill="1" applyBorder="1"/>
    <xf numFmtId="9" fontId="3" fillId="2" borderId="5" xfId="3" applyFont="1" applyFill="1" applyBorder="1"/>
    <xf numFmtId="165" fontId="0" fillId="0" borderId="5" xfId="2" applyNumberFormat="1" applyFont="1" applyBorder="1" applyAlignment="1">
      <alignment vertical="top"/>
    </xf>
    <xf numFmtId="10" fontId="0" fillId="0" borderId="2" xfId="3" applyNumberFormat="1" applyFont="1" applyBorder="1" applyAlignment="1">
      <alignment vertical="center"/>
    </xf>
    <xf numFmtId="9" fontId="0" fillId="0" borderId="2" xfId="3" applyFont="1" applyBorder="1" applyAlignment="1">
      <alignment vertical="center"/>
    </xf>
    <xf numFmtId="164" fontId="2" fillId="0" borderId="5" xfId="1" applyNumberFormat="1" applyBorder="1"/>
    <xf numFmtId="10" fontId="1" fillId="0" borderId="5" xfId="3" applyNumberFormat="1" applyFont="1" applyBorder="1"/>
    <xf numFmtId="10" fontId="5" fillId="0" borderId="0" xfId="3" applyNumberFormat="1" applyFont="1" applyBorder="1"/>
    <xf numFmtId="164" fontId="8" fillId="0" borderId="0" xfId="2" quotePrefix="1" applyFont="1" applyBorder="1"/>
    <xf numFmtId="164" fontId="9" fillId="0" borderId="0" xfId="2" applyFont="1" applyBorder="1"/>
    <xf numFmtId="10" fontId="3" fillId="0" borderId="0" xfId="3" applyNumberFormat="1" applyFont="1" applyBorder="1"/>
    <xf numFmtId="2" fontId="3" fillId="0" borderId="0" xfId="1" applyNumberFormat="1" applyFont="1"/>
    <xf numFmtId="9" fontId="5" fillId="0" borderId="0" xfId="3" applyFont="1" applyBorder="1"/>
  </cellXfs>
  <cellStyles count="5">
    <cellStyle name="Comma 2 11" xfId="2" xr:uid="{34954884-870B-416B-AE78-8C4B91C866C0}"/>
    <cellStyle name="Normal" xfId="0" builtinId="0"/>
    <cellStyle name="Normal 2 11" xfId="1" xr:uid="{0E8A658E-88D2-45F1-BFFB-F723E2565CD9}"/>
    <cellStyle name="Percent 2 10" xfId="4" xr:uid="{A326C9DC-AE4B-4E79-B189-9B1EA0BE67CD}"/>
    <cellStyle name="Percent 3" xfId="3" xr:uid="{5BDADCA3-D1BB-4BE1-9B7D-51643EC5375C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BEE1F1-1C46-4FF0-AA64-CB43297EAD43}" name="Table1345676857" displayName="Table1345676857" ref="B6:H126" totalsRowShown="0" headerRowDxfId="11" dataDxfId="10" headerRowBorderDxfId="8" tableBorderDxfId="9" totalsRowBorderDxfId="7">
  <autoFilter ref="B6:H126" xr:uid="{28CAD0D0-FAC1-4AC3-8FA1-754B8F09A8FE}"/>
  <sortState xmlns:xlrd2="http://schemas.microsoft.com/office/spreadsheetml/2017/richdata2" ref="B7:H84">
    <sortCondition descending="1" ref="F6:F84"/>
  </sortState>
  <tableColumns count="7">
    <tableColumn id="1" xr3:uid="{87AA5661-B956-4667-8BA7-CDAE7036D99B}" name="ISIN No." dataDxfId="6"/>
    <tableColumn id="2" xr3:uid="{65BEF55C-A625-4D7C-A40A-1C989A5E4D09}" name="Name of the Instrument" dataDxfId="5"/>
    <tableColumn id="3" xr3:uid="{006D45C4-E6DA-4DAE-A5E1-CDD0946B435B}" name="Industry " dataDxfId="4"/>
    <tableColumn id="4" xr3:uid="{9F64C3A3-372D-4A50-BE1A-87B9A5E786D9}" name="Quantity" dataDxfId="3"/>
    <tableColumn id="5" xr3:uid="{B5302AB7-FD5D-4AF1-8173-3F8D45A3BA46}" name="Market Value" dataDxfId="2"/>
    <tableColumn id="6" xr3:uid="{32E9FA21-7E4C-451A-97A5-1E7EE9805604}" name="% of Portfolio" dataDxfId="1">
      <calculatedColumnFormula>+F7/$F$139</calculatedColumnFormula>
    </tableColumn>
    <tableColumn id="7" xr3:uid="{A5FDE4D5-0782-42E2-B16A-53DDDF13814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AE5B-08C8-42E9-B3E8-E9B54CB08779}">
  <sheetPr>
    <tabColor rgb="FF7030A0"/>
  </sheetPr>
  <dimension ref="A2:M188"/>
  <sheetViews>
    <sheetView showGridLines="0" tabSelected="1" zoomScale="90" zoomScaleNormal="90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7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7.57031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3" x14ac:dyDescent="0.25">
      <c r="B2" s="2" t="s">
        <v>0</v>
      </c>
      <c r="D2" s="3" t="s">
        <v>1</v>
      </c>
      <c r="G2" s="5"/>
    </row>
    <row r="3" spans="1:13" x14ac:dyDescent="0.25">
      <c r="A3" s="6" t="s">
        <v>2</v>
      </c>
      <c r="B3" s="2" t="s">
        <v>3</v>
      </c>
      <c r="D3" s="2" t="s">
        <v>4</v>
      </c>
    </row>
    <row r="4" spans="1:13" x14ac:dyDescent="0.25">
      <c r="B4" s="2" t="s">
        <v>5</v>
      </c>
      <c r="D4" s="2" t="s">
        <v>6</v>
      </c>
    </row>
    <row r="5" spans="1:13" x14ac:dyDescent="0.25">
      <c r="J5" s="8"/>
      <c r="K5" s="8"/>
      <c r="L5" s="8"/>
      <c r="M5" s="8"/>
    </row>
    <row r="6" spans="1:13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  <c r="J6" s="8"/>
      <c r="K6" s="8"/>
      <c r="L6" s="8"/>
      <c r="M6" s="8"/>
    </row>
    <row r="7" spans="1:13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49981440</v>
      </c>
      <c r="G7" s="18">
        <f t="shared" ref="G7:G70" si="0">+F7/$F$139</f>
        <v>3.5185367752650345E-3</v>
      </c>
      <c r="H7" s="19" t="s">
        <v>17</v>
      </c>
      <c r="J7" s="8"/>
      <c r="K7" s="20" t="s">
        <v>18</v>
      </c>
      <c r="L7" s="21">
        <f t="shared" ref="L7:L13" si="1">SUMIF($H$7:$H$126,K7,$F$7:$F$126)</f>
        <v>3237902599</v>
      </c>
      <c r="M7" s="8"/>
    </row>
    <row r="8" spans="1:13" x14ac:dyDescent="0.25">
      <c r="A8" s="14"/>
      <c r="B8" s="15" t="s">
        <v>19</v>
      </c>
      <c r="C8" s="16" t="s">
        <v>20</v>
      </c>
      <c r="D8" s="16" t="s">
        <v>16</v>
      </c>
      <c r="E8" s="17">
        <v>2500</v>
      </c>
      <c r="F8" s="17">
        <v>254542500</v>
      </c>
      <c r="G8" s="18">
        <f t="shared" si="0"/>
        <v>1.7918994473106419E-2</v>
      </c>
      <c r="H8" s="19" t="s">
        <v>17</v>
      </c>
      <c r="J8" s="8"/>
      <c r="K8" s="20" t="s">
        <v>21</v>
      </c>
      <c r="L8" s="21">
        <f t="shared" si="1"/>
        <v>153428100</v>
      </c>
      <c r="M8" s="8"/>
    </row>
    <row r="9" spans="1:13" x14ac:dyDescent="0.25">
      <c r="A9" s="14"/>
      <c r="B9" s="15" t="s">
        <v>22</v>
      </c>
      <c r="C9" s="16" t="s">
        <v>23</v>
      </c>
      <c r="D9" s="16" t="s">
        <v>16</v>
      </c>
      <c r="E9" s="17">
        <v>65</v>
      </c>
      <c r="F9" s="17">
        <v>68322150</v>
      </c>
      <c r="G9" s="18">
        <f t="shared" si="0"/>
        <v>4.8096652945608205E-3</v>
      </c>
      <c r="H9" s="19" t="s">
        <v>17</v>
      </c>
      <c r="J9" s="8"/>
      <c r="K9" s="20" t="s">
        <v>17</v>
      </c>
      <c r="L9" s="21">
        <f t="shared" si="1"/>
        <v>8366933476.5</v>
      </c>
      <c r="M9" s="8"/>
    </row>
    <row r="10" spans="1:13" x14ac:dyDescent="0.25">
      <c r="A10" s="14"/>
      <c r="B10" s="15" t="s">
        <v>24</v>
      </c>
      <c r="C10" s="16" t="s">
        <v>25</v>
      </c>
      <c r="D10" s="16" t="s">
        <v>16</v>
      </c>
      <c r="E10" s="17">
        <v>446</v>
      </c>
      <c r="F10" s="17">
        <v>468415514</v>
      </c>
      <c r="G10" s="18">
        <f t="shared" si="0"/>
        <v>3.2974984556540861E-2</v>
      </c>
      <c r="H10" s="19" t="s">
        <v>17</v>
      </c>
      <c r="J10" s="8"/>
      <c r="K10" s="20" t="s">
        <v>26</v>
      </c>
      <c r="L10" s="21">
        <f t="shared" si="1"/>
        <v>622529906</v>
      </c>
      <c r="M10" s="8"/>
    </row>
    <row r="11" spans="1:13" x14ac:dyDescent="0.25">
      <c r="A11" s="14"/>
      <c r="B11" s="15" t="s">
        <v>27</v>
      </c>
      <c r="C11" s="16" t="s">
        <v>28</v>
      </c>
      <c r="D11" s="16" t="s">
        <v>16</v>
      </c>
      <c r="E11" s="17">
        <v>2500</v>
      </c>
      <c r="F11" s="17">
        <v>251997000</v>
      </c>
      <c r="G11" s="18">
        <f t="shared" si="0"/>
        <v>1.7739799248610345E-2</v>
      </c>
      <c r="H11" s="19" t="s">
        <v>17</v>
      </c>
      <c r="J11" s="8"/>
      <c r="K11" s="22" t="s">
        <v>29</v>
      </c>
      <c r="L11" s="21">
        <f t="shared" si="1"/>
        <v>269353856</v>
      </c>
      <c r="M11" s="8"/>
    </row>
    <row r="12" spans="1:13" x14ac:dyDescent="0.25">
      <c r="A12" s="14"/>
      <c r="B12" s="15" t="s">
        <v>30</v>
      </c>
      <c r="C12" s="16" t="s">
        <v>31</v>
      </c>
      <c r="D12" s="16" t="s">
        <v>16</v>
      </c>
      <c r="E12" s="17">
        <v>1500</v>
      </c>
      <c r="F12" s="17">
        <v>150138450</v>
      </c>
      <c r="G12" s="18">
        <f t="shared" si="0"/>
        <v>1.056927646955131E-2</v>
      </c>
      <c r="H12" s="19" t="s">
        <v>17</v>
      </c>
      <c r="J12" s="8"/>
      <c r="K12" s="22" t="s">
        <v>32</v>
      </c>
      <c r="L12" s="21">
        <f t="shared" si="1"/>
        <v>0</v>
      </c>
      <c r="M12" s="8"/>
    </row>
    <row r="13" spans="1:13" x14ac:dyDescent="0.25">
      <c r="A13" s="14"/>
      <c r="B13" s="15" t="s">
        <v>33</v>
      </c>
      <c r="C13" s="16" t="s">
        <v>34</v>
      </c>
      <c r="D13" s="16" t="s">
        <v>16</v>
      </c>
      <c r="E13" s="17">
        <v>1000</v>
      </c>
      <c r="F13" s="17">
        <v>102720800</v>
      </c>
      <c r="G13" s="18">
        <f t="shared" si="0"/>
        <v>7.2312224774765312E-3</v>
      </c>
      <c r="H13" s="19" t="s">
        <v>17</v>
      </c>
      <c r="J13" s="8"/>
      <c r="K13" s="8" t="s">
        <v>35</v>
      </c>
      <c r="L13" s="21">
        <f t="shared" si="1"/>
        <v>0</v>
      </c>
      <c r="M13" s="8"/>
    </row>
    <row r="14" spans="1:13" x14ac:dyDescent="0.25">
      <c r="A14" s="14"/>
      <c r="B14" s="15" t="s">
        <v>36</v>
      </c>
      <c r="C14" s="16" t="s">
        <v>37</v>
      </c>
      <c r="D14" s="16" t="s">
        <v>38</v>
      </c>
      <c r="E14" s="17">
        <v>22</v>
      </c>
      <c r="F14" s="17">
        <v>22956274</v>
      </c>
      <c r="G14" s="18">
        <f t="shared" si="0"/>
        <v>1.6160497635134274E-3</v>
      </c>
      <c r="H14" s="19" t="s">
        <v>18</v>
      </c>
      <c r="J14" s="8"/>
      <c r="K14" s="22"/>
      <c r="L14" s="8">
        <f>SUM(L7:L13)</f>
        <v>12650147937.5</v>
      </c>
      <c r="M14" s="8"/>
    </row>
    <row r="15" spans="1:13" x14ac:dyDescent="0.25">
      <c r="A15" s="14"/>
      <c r="B15" s="15" t="s">
        <v>39</v>
      </c>
      <c r="C15" s="16" t="s">
        <v>40</v>
      </c>
      <c r="D15" s="16" t="s">
        <v>38</v>
      </c>
      <c r="E15" s="17">
        <v>500</v>
      </c>
      <c r="F15" s="17">
        <v>51589650</v>
      </c>
      <c r="G15" s="18">
        <f t="shared" si="0"/>
        <v>3.6317497204572699E-3</v>
      </c>
      <c r="H15" s="19" t="s">
        <v>17</v>
      </c>
      <c r="J15" s="8"/>
      <c r="K15" s="22"/>
      <c r="L15" s="8"/>
      <c r="M15" s="8"/>
    </row>
    <row r="16" spans="1:13" x14ac:dyDescent="0.25">
      <c r="A16" s="14"/>
      <c r="B16" s="15" t="s">
        <v>41</v>
      </c>
      <c r="C16" s="16" t="s">
        <v>42</v>
      </c>
      <c r="D16" s="16" t="s">
        <v>38</v>
      </c>
      <c r="E16" s="17">
        <v>100</v>
      </c>
      <c r="F16" s="17">
        <v>99989300</v>
      </c>
      <c r="G16" s="18">
        <f t="shared" si="0"/>
        <v>7.0389334357515137E-3</v>
      </c>
      <c r="H16" s="19" t="s">
        <v>17</v>
      </c>
      <c r="J16" s="8"/>
      <c r="K16" s="22"/>
      <c r="L16" s="23">
        <f>F127</f>
        <v>12650147937.5</v>
      </c>
      <c r="M16" s="8"/>
    </row>
    <row r="17" spans="1:13" x14ac:dyDescent="0.25">
      <c r="A17" s="14"/>
      <c r="B17" s="15" t="s">
        <v>43</v>
      </c>
      <c r="C17" s="16" t="s">
        <v>44</v>
      </c>
      <c r="D17" s="16" t="s">
        <v>38</v>
      </c>
      <c r="E17" s="17">
        <v>1980</v>
      </c>
      <c r="F17" s="17">
        <v>206038800</v>
      </c>
      <c r="G17" s="18">
        <f t="shared" si="0"/>
        <v>1.4504485963819319E-2</v>
      </c>
      <c r="H17" s="19" t="s">
        <v>17</v>
      </c>
      <c r="J17" s="8"/>
      <c r="K17" s="22"/>
      <c r="L17" s="8">
        <f>L14-L16</f>
        <v>0</v>
      </c>
      <c r="M17" s="8"/>
    </row>
    <row r="18" spans="1:13" x14ac:dyDescent="0.25">
      <c r="A18" s="14"/>
      <c r="B18" s="15" t="s">
        <v>45</v>
      </c>
      <c r="C18" s="16" t="s">
        <v>46</v>
      </c>
      <c r="D18" s="16" t="s">
        <v>38</v>
      </c>
      <c r="E18" s="17">
        <v>450</v>
      </c>
      <c r="F18" s="17">
        <v>46319850</v>
      </c>
      <c r="G18" s="18">
        <f t="shared" si="0"/>
        <v>3.2607723116772971E-3</v>
      </c>
      <c r="H18" s="19" t="s">
        <v>17</v>
      </c>
      <c r="J18" s="8"/>
      <c r="K18" s="22"/>
      <c r="L18" s="8"/>
      <c r="M18" s="8"/>
    </row>
    <row r="19" spans="1:13" x14ac:dyDescent="0.25">
      <c r="A19" s="14"/>
      <c r="B19" s="15" t="s">
        <v>47</v>
      </c>
      <c r="C19" s="16" t="s">
        <v>48</v>
      </c>
      <c r="D19" s="16" t="s">
        <v>16</v>
      </c>
      <c r="E19" s="17">
        <v>50</v>
      </c>
      <c r="F19" s="17">
        <v>52590800</v>
      </c>
      <c r="G19" s="18">
        <f t="shared" si="0"/>
        <v>3.7022275436763806E-3</v>
      </c>
      <c r="H19" s="19" t="s">
        <v>17</v>
      </c>
      <c r="J19" s="8"/>
      <c r="K19" s="22"/>
      <c r="L19" s="8"/>
      <c r="M19" s="8"/>
    </row>
    <row r="20" spans="1:13" x14ac:dyDescent="0.25">
      <c r="A20" s="14"/>
      <c r="B20" s="15" t="s">
        <v>49</v>
      </c>
      <c r="C20" s="16" t="s">
        <v>50</v>
      </c>
      <c r="D20" s="16" t="s">
        <v>16</v>
      </c>
      <c r="E20" s="17">
        <v>6</v>
      </c>
      <c r="F20" s="17">
        <v>6207258</v>
      </c>
      <c r="G20" s="18">
        <f t="shared" si="0"/>
        <v>4.3697151475743972E-4</v>
      </c>
      <c r="H20" s="19" t="s">
        <v>17</v>
      </c>
      <c r="J20" s="8"/>
      <c r="K20" s="22"/>
      <c r="L20" s="8"/>
      <c r="M20" s="8"/>
    </row>
    <row r="21" spans="1:13" x14ac:dyDescent="0.25">
      <c r="A21" s="14"/>
      <c r="B21" s="15" t="s">
        <v>51</v>
      </c>
      <c r="C21" s="16" t="s">
        <v>52</v>
      </c>
      <c r="D21" s="16" t="s">
        <v>16</v>
      </c>
      <c r="E21" s="17">
        <v>95</v>
      </c>
      <c r="F21" s="17">
        <v>97946425</v>
      </c>
      <c r="G21" s="18">
        <f t="shared" si="0"/>
        <v>6.8951214364419786E-3</v>
      </c>
      <c r="H21" s="19" t="s">
        <v>17</v>
      </c>
      <c r="J21" s="8"/>
      <c r="K21" s="22"/>
      <c r="L21" s="8"/>
      <c r="M21" s="8"/>
    </row>
    <row r="22" spans="1:13" x14ac:dyDescent="0.25">
      <c r="A22" s="14"/>
      <c r="B22" s="15" t="s">
        <v>53</v>
      </c>
      <c r="C22" s="16" t="s">
        <v>54</v>
      </c>
      <c r="D22" s="16" t="s">
        <v>16</v>
      </c>
      <c r="E22" s="17">
        <v>78</v>
      </c>
      <c r="F22" s="17">
        <v>77597988</v>
      </c>
      <c r="G22" s="18">
        <f t="shared" si="0"/>
        <v>5.4626552269117267E-3</v>
      </c>
      <c r="H22" s="19" t="s">
        <v>17</v>
      </c>
      <c r="K22" s="24"/>
    </row>
    <row r="23" spans="1:13" x14ac:dyDescent="0.25">
      <c r="A23" s="14"/>
      <c r="B23" s="15" t="s">
        <v>55</v>
      </c>
      <c r="C23" s="16" t="s">
        <v>56</v>
      </c>
      <c r="D23" s="16" t="s">
        <v>16</v>
      </c>
      <c r="E23" s="17">
        <v>20</v>
      </c>
      <c r="F23" s="17">
        <v>20070540</v>
      </c>
      <c r="G23" s="18">
        <f t="shared" si="0"/>
        <v>1.412903131430945E-3</v>
      </c>
      <c r="H23" s="19" t="s">
        <v>17</v>
      </c>
      <c r="K23" s="24"/>
    </row>
    <row r="24" spans="1:13" x14ac:dyDescent="0.25">
      <c r="A24" s="14"/>
      <c r="B24" s="15" t="s">
        <v>57</v>
      </c>
      <c r="C24" s="16" t="s">
        <v>58</v>
      </c>
      <c r="D24" s="16" t="s">
        <v>16</v>
      </c>
      <c r="E24" s="17">
        <v>17</v>
      </c>
      <c r="F24" s="17">
        <v>16782247</v>
      </c>
      <c r="G24" s="18">
        <f t="shared" si="0"/>
        <v>1.1814176070373582E-3</v>
      </c>
      <c r="H24" s="19" t="s">
        <v>17</v>
      </c>
      <c r="K24" s="24"/>
    </row>
    <row r="25" spans="1:13" x14ac:dyDescent="0.25">
      <c r="A25" s="14"/>
      <c r="B25" s="15" t="s">
        <v>59</v>
      </c>
      <c r="C25" s="16" t="s">
        <v>60</v>
      </c>
      <c r="D25" s="16" t="s">
        <v>16</v>
      </c>
      <c r="E25" s="17">
        <v>500</v>
      </c>
      <c r="F25" s="17">
        <v>50999050</v>
      </c>
      <c r="G25" s="18">
        <f t="shared" si="0"/>
        <v>3.5901733309120398E-3</v>
      </c>
      <c r="H25" s="19" t="s">
        <v>17</v>
      </c>
      <c r="K25" s="24"/>
    </row>
    <row r="26" spans="1:13" x14ac:dyDescent="0.25">
      <c r="A26" s="14"/>
      <c r="B26" s="15" t="s">
        <v>61</v>
      </c>
      <c r="C26" s="16" t="s">
        <v>62</v>
      </c>
      <c r="D26" s="16" t="s">
        <v>16</v>
      </c>
      <c r="E26" s="17">
        <v>450</v>
      </c>
      <c r="F26" s="17">
        <v>46804635</v>
      </c>
      <c r="G26" s="18">
        <f t="shared" si="0"/>
        <v>3.2948996567597286E-3</v>
      </c>
      <c r="H26" s="19" t="s">
        <v>17</v>
      </c>
      <c r="K26" s="24"/>
    </row>
    <row r="27" spans="1:13" x14ac:dyDescent="0.25">
      <c r="A27" s="14"/>
      <c r="B27" s="15" t="s">
        <v>63</v>
      </c>
      <c r="C27" s="16" t="s">
        <v>64</v>
      </c>
      <c r="D27" s="16" t="s">
        <v>16</v>
      </c>
      <c r="E27" s="17">
        <v>980</v>
      </c>
      <c r="F27" s="17">
        <v>100725968</v>
      </c>
      <c r="G27" s="18">
        <f t="shared" si="0"/>
        <v>7.0907925548397378E-3</v>
      </c>
      <c r="H27" s="19" t="s">
        <v>17</v>
      </c>
      <c r="K27" s="24"/>
    </row>
    <row r="28" spans="1:13" x14ac:dyDescent="0.25">
      <c r="A28" s="14"/>
      <c r="B28" s="15" t="s">
        <v>65</v>
      </c>
      <c r="C28" s="16" t="s">
        <v>66</v>
      </c>
      <c r="D28" s="16" t="s">
        <v>16</v>
      </c>
      <c r="E28" s="17">
        <v>500</v>
      </c>
      <c r="F28" s="17">
        <v>51247200</v>
      </c>
      <c r="G28" s="18">
        <f t="shared" si="0"/>
        <v>3.6076423134139852E-3</v>
      </c>
      <c r="H28" s="19" t="s">
        <v>17</v>
      </c>
      <c r="K28" s="24"/>
    </row>
    <row r="29" spans="1:13" x14ac:dyDescent="0.25">
      <c r="A29" s="14"/>
      <c r="B29" s="15" t="s">
        <v>67</v>
      </c>
      <c r="C29" s="16" t="s">
        <v>68</v>
      </c>
      <c r="D29" s="16" t="s">
        <v>16</v>
      </c>
      <c r="E29" s="17">
        <v>1500</v>
      </c>
      <c r="F29" s="17">
        <v>150940050</v>
      </c>
      <c r="G29" s="18">
        <f t="shared" si="0"/>
        <v>1.0625706597996038E-2</v>
      </c>
      <c r="H29" s="19" t="s">
        <v>17</v>
      </c>
      <c r="K29" s="24"/>
    </row>
    <row r="30" spans="1:13" x14ac:dyDescent="0.25">
      <c r="A30" s="14"/>
      <c r="B30" s="15" t="s">
        <v>69</v>
      </c>
      <c r="C30" s="16" t="s">
        <v>70</v>
      </c>
      <c r="D30" s="16" t="s">
        <v>16</v>
      </c>
      <c r="E30" s="17">
        <v>2500</v>
      </c>
      <c r="F30" s="17">
        <v>249621750</v>
      </c>
      <c r="G30" s="18">
        <f t="shared" si="0"/>
        <v>1.7572589090690757E-2</v>
      </c>
      <c r="H30" s="19" t="s">
        <v>17</v>
      </c>
      <c r="K30" s="24"/>
    </row>
    <row r="31" spans="1:13" x14ac:dyDescent="0.25">
      <c r="A31" s="14"/>
      <c r="B31" s="15" t="s">
        <v>71</v>
      </c>
      <c r="C31" s="16" t="s">
        <v>72</v>
      </c>
      <c r="D31" s="16" t="s">
        <v>38</v>
      </c>
      <c r="E31" s="17">
        <v>9</v>
      </c>
      <c r="F31" s="17">
        <v>8974530</v>
      </c>
      <c r="G31" s="18">
        <f t="shared" si="0"/>
        <v>6.3177879320242296E-4</v>
      </c>
      <c r="H31" s="19" t="s">
        <v>18</v>
      </c>
      <c r="K31" s="24"/>
    </row>
    <row r="32" spans="1:13" x14ac:dyDescent="0.25">
      <c r="A32" s="14"/>
      <c r="B32" s="15" t="s">
        <v>73</v>
      </c>
      <c r="C32" s="16" t="s">
        <v>74</v>
      </c>
      <c r="D32" s="16" t="s">
        <v>75</v>
      </c>
      <c r="E32" s="17">
        <v>1</v>
      </c>
      <c r="F32" s="17">
        <v>996064</v>
      </c>
      <c r="G32" s="18">
        <f t="shared" si="0"/>
        <v>7.0119784754452689E-5</v>
      </c>
      <c r="H32" s="19" t="s">
        <v>17</v>
      </c>
      <c r="K32" s="24"/>
    </row>
    <row r="33" spans="1:11" x14ac:dyDescent="0.25">
      <c r="A33" s="14"/>
      <c r="B33" s="15" t="s">
        <v>76</v>
      </c>
      <c r="C33" s="16" t="s">
        <v>77</v>
      </c>
      <c r="D33" s="16" t="s">
        <v>75</v>
      </c>
      <c r="E33" s="17">
        <v>5</v>
      </c>
      <c r="F33" s="17">
        <v>4982030</v>
      </c>
      <c r="G33" s="18">
        <f t="shared" si="0"/>
        <v>3.507193024145295E-4</v>
      </c>
      <c r="H33" s="19" t="s">
        <v>17</v>
      </c>
      <c r="K33" s="24"/>
    </row>
    <row r="34" spans="1:11" x14ac:dyDescent="0.25">
      <c r="A34" s="14"/>
      <c r="B34" s="15" t="s">
        <v>78</v>
      </c>
      <c r="C34" s="16" t="s">
        <v>79</v>
      </c>
      <c r="D34" s="16" t="s">
        <v>80</v>
      </c>
      <c r="E34" s="17">
        <v>500</v>
      </c>
      <c r="F34" s="17">
        <v>50247000</v>
      </c>
      <c r="G34" s="18">
        <f t="shared" si="0"/>
        <v>3.5372313672183556E-3</v>
      </c>
      <c r="H34" s="19" t="s">
        <v>17</v>
      </c>
      <c r="K34" s="24"/>
    </row>
    <row r="35" spans="1:11" x14ac:dyDescent="0.25">
      <c r="A35" s="14"/>
      <c r="B35" s="15" t="s">
        <v>81</v>
      </c>
      <c r="C35" s="16" t="s">
        <v>82</v>
      </c>
      <c r="D35" s="16" t="s">
        <v>83</v>
      </c>
      <c r="E35" s="17">
        <v>500</v>
      </c>
      <c r="F35" s="17">
        <v>51984700</v>
      </c>
      <c r="G35" s="18">
        <f t="shared" si="0"/>
        <v>3.6595600026954056E-3</v>
      </c>
      <c r="H35" s="19" t="s">
        <v>17</v>
      </c>
      <c r="K35" s="24"/>
    </row>
    <row r="36" spans="1:11" x14ac:dyDescent="0.25">
      <c r="A36" s="14"/>
      <c r="B36" s="15" t="s">
        <v>84</v>
      </c>
      <c r="C36" s="16" t="s">
        <v>85</v>
      </c>
      <c r="D36" s="16" t="s">
        <v>83</v>
      </c>
      <c r="E36" s="17">
        <v>6000</v>
      </c>
      <c r="F36" s="17">
        <v>604073400</v>
      </c>
      <c r="G36" s="18">
        <f t="shared" si="0"/>
        <v>4.2524874690672884E-2</v>
      </c>
      <c r="H36" s="19" t="s">
        <v>17</v>
      </c>
      <c r="K36" s="24"/>
    </row>
    <row r="37" spans="1:11" x14ac:dyDescent="0.25">
      <c r="A37" s="14"/>
      <c r="B37" s="15" t="s">
        <v>86</v>
      </c>
      <c r="C37" s="16" t="s">
        <v>87</v>
      </c>
      <c r="D37" s="16" t="s">
        <v>83</v>
      </c>
      <c r="E37" s="17">
        <v>2450</v>
      </c>
      <c r="F37" s="17">
        <v>245177135</v>
      </c>
      <c r="G37" s="18">
        <f t="shared" si="0"/>
        <v>1.7259702120459516E-2</v>
      </c>
      <c r="H37" s="19" t="s">
        <v>17</v>
      </c>
      <c r="K37" s="24"/>
    </row>
    <row r="38" spans="1:11" x14ac:dyDescent="0.25">
      <c r="A38" s="14"/>
      <c r="B38" s="15" t="s">
        <v>88</v>
      </c>
      <c r="C38" s="16" t="s">
        <v>89</v>
      </c>
      <c r="D38" s="16" t="s">
        <v>75</v>
      </c>
      <c r="E38" s="17">
        <v>414</v>
      </c>
      <c r="F38" s="17">
        <v>423585342</v>
      </c>
      <c r="G38" s="18">
        <f t="shared" si="0"/>
        <v>2.9819080908637625E-2</v>
      </c>
      <c r="H38" s="19" t="s">
        <v>26</v>
      </c>
      <c r="K38" s="24"/>
    </row>
    <row r="39" spans="1:11" x14ac:dyDescent="0.25">
      <c r="A39" s="14"/>
      <c r="B39" s="15" t="s">
        <v>90</v>
      </c>
      <c r="C39" s="16" t="s">
        <v>91</v>
      </c>
      <c r="D39" s="16" t="s">
        <v>92</v>
      </c>
      <c r="E39" s="17">
        <v>250</v>
      </c>
      <c r="F39" s="17">
        <v>257912000</v>
      </c>
      <c r="G39" s="18">
        <f t="shared" si="0"/>
        <v>1.8156196715864041E-2</v>
      </c>
      <c r="H39" s="19" t="s">
        <v>18</v>
      </c>
      <c r="K39" s="24"/>
    </row>
    <row r="40" spans="1:11" x14ac:dyDescent="0.25">
      <c r="A40" s="14"/>
      <c r="B40" s="15" t="s">
        <v>93</v>
      </c>
      <c r="C40" s="16" t="s">
        <v>94</v>
      </c>
      <c r="D40" s="16" t="s">
        <v>92</v>
      </c>
      <c r="E40" s="17">
        <v>96</v>
      </c>
      <c r="F40" s="17">
        <v>96365568</v>
      </c>
      <c r="G40" s="18">
        <f t="shared" si="0"/>
        <v>6.7838340567479335E-3</v>
      </c>
      <c r="H40" s="19" t="s">
        <v>18</v>
      </c>
      <c r="K40" s="24"/>
    </row>
    <row r="41" spans="1:11" x14ac:dyDescent="0.25">
      <c r="A41" s="14"/>
      <c r="B41" s="15" t="s">
        <v>95</v>
      </c>
      <c r="C41" s="16" t="s">
        <v>96</v>
      </c>
      <c r="D41" s="16" t="s">
        <v>92</v>
      </c>
      <c r="E41" s="17">
        <v>50</v>
      </c>
      <c r="F41" s="17">
        <v>51676850</v>
      </c>
      <c r="G41" s="18">
        <f t="shared" si="0"/>
        <v>3.6378883272441711E-3</v>
      </c>
      <c r="H41" s="19" t="s">
        <v>18</v>
      </c>
      <c r="K41" s="24"/>
    </row>
    <row r="42" spans="1:11" x14ac:dyDescent="0.25">
      <c r="A42" s="14"/>
      <c r="B42" s="15" t="s">
        <v>97</v>
      </c>
      <c r="C42" s="16" t="s">
        <v>98</v>
      </c>
      <c r="D42" s="16" t="s">
        <v>92</v>
      </c>
      <c r="E42" s="17">
        <v>50</v>
      </c>
      <c r="F42" s="17">
        <v>51283100</v>
      </c>
      <c r="G42" s="18">
        <f t="shared" si="0"/>
        <v>3.6101695609329042E-3</v>
      </c>
      <c r="H42" s="19" t="s">
        <v>18</v>
      </c>
      <c r="K42" s="24"/>
    </row>
    <row r="43" spans="1:11" x14ac:dyDescent="0.25">
      <c r="A43" s="14"/>
      <c r="B43" s="15" t="s">
        <v>99</v>
      </c>
      <c r="C43" s="16" t="s">
        <v>100</v>
      </c>
      <c r="D43" s="16" t="s">
        <v>92</v>
      </c>
      <c r="E43" s="17">
        <v>2000</v>
      </c>
      <c r="F43" s="17">
        <v>205003600</v>
      </c>
      <c r="G43" s="18">
        <f t="shared" si="0"/>
        <v>1.4431611127284909E-2</v>
      </c>
      <c r="H43" s="19" t="s">
        <v>18</v>
      </c>
      <c r="K43" s="24"/>
    </row>
    <row r="44" spans="1:11" x14ac:dyDescent="0.25">
      <c r="A44" s="14"/>
      <c r="B44" s="15" t="s">
        <v>101</v>
      </c>
      <c r="C44" s="16" t="s">
        <v>102</v>
      </c>
      <c r="D44" s="16" t="s">
        <v>92</v>
      </c>
      <c r="E44" s="17">
        <v>2500</v>
      </c>
      <c r="F44" s="17">
        <v>254471250</v>
      </c>
      <c r="G44" s="18">
        <f t="shared" si="0"/>
        <v>1.7913978696345333E-2</v>
      </c>
      <c r="H44" s="19" t="s">
        <v>18</v>
      </c>
      <c r="K44" s="24"/>
    </row>
    <row r="45" spans="1:11" x14ac:dyDescent="0.25">
      <c r="A45" s="14"/>
      <c r="B45" s="15" t="s">
        <v>103</v>
      </c>
      <c r="C45" s="16" t="s">
        <v>104</v>
      </c>
      <c r="D45" s="16" t="s">
        <v>16</v>
      </c>
      <c r="E45" s="17">
        <v>50</v>
      </c>
      <c r="F45" s="17">
        <v>50016000</v>
      </c>
      <c r="G45" s="18">
        <f t="shared" si="0"/>
        <v>3.520969690982412E-3</v>
      </c>
      <c r="H45" s="19" t="s">
        <v>29</v>
      </c>
      <c r="K45" s="24"/>
    </row>
    <row r="46" spans="1:11" x14ac:dyDescent="0.25">
      <c r="A46" s="14"/>
      <c r="B46" s="15" t="s">
        <v>105</v>
      </c>
      <c r="C46" s="16" t="s">
        <v>106</v>
      </c>
      <c r="D46" s="16" t="s">
        <v>16</v>
      </c>
      <c r="E46" s="17">
        <v>500</v>
      </c>
      <c r="F46" s="17">
        <v>51593150</v>
      </c>
      <c r="G46" s="18">
        <f t="shared" si="0"/>
        <v>3.6319961094911477E-3</v>
      </c>
      <c r="H46" s="19" t="s">
        <v>29</v>
      </c>
      <c r="K46" s="24"/>
    </row>
    <row r="47" spans="1:11" x14ac:dyDescent="0.25">
      <c r="A47" s="14"/>
      <c r="B47" s="15" t="s">
        <v>107</v>
      </c>
      <c r="C47" s="16" t="s">
        <v>108</v>
      </c>
      <c r="D47" s="16" t="s">
        <v>16</v>
      </c>
      <c r="E47" s="17">
        <v>5</v>
      </c>
      <c r="F47" s="17">
        <v>5094110</v>
      </c>
      <c r="G47" s="18">
        <f t="shared" si="0"/>
        <v>3.5860938324796897E-4</v>
      </c>
      <c r="H47" s="19" t="s">
        <v>29</v>
      </c>
      <c r="K47" s="24"/>
    </row>
    <row r="48" spans="1:11" x14ac:dyDescent="0.25">
      <c r="A48" s="14"/>
      <c r="B48" s="15" t="s">
        <v>109</v>
      </c>
      <c r="C48" s="16" t="s">
        <v>110</v>
      </c>
      <c r="D48" s="16" t="s">
        <v>111</v>
      </c>
      <c r="E48" s="17">
        <v>100</v>
      </c>
      <c r="F48" s="17">
        <v>101690600</v>
      </c>
      <c r="G48" s="18">
        <f t="shared" si="0"/>
        <v>7.1586996252762337E-3</v>
      </c>
      <c r="H48" s="19" t="s">
        <v>26</v>
      </c>
      <c r="K48" s="24"/>
    </row>
    <row r="49" spans="1:11" x14ac:dyDescent="0.25">
      <c r="A49" s="14"/>
      <c r="B49" s="15" t="s">
        <v>112</v>
      </c>
      <c r="C49" s="16" t="s">
        <v>113</v>
      </c>
      <c r="D49" s="16" t="s">
        <v>16</v>
      </c>
      <c r="E49" s="17">
        <v>20600</v>
      </c>
      <c r="F49" s="17">
        <v>20346640.600000001</v>
      </c>
      <c r="G49" s="18">
        <f t="shared" si="0"/>
        <v>1.4323397485986925E-3</v>
      </c>
      <c r="H49" s="19" t="s">
        <v>17</v>
      </c>
      <c r="K49" s="24"/>
    </row>
    <row r="50" spans="1:11" x14ac:dyDescent="0.25">
      <c r="A50" s="14"/>
      <c r="B50" s="15" t="s">
        <v>114</v>
      </c>
      <c r="C50" s="16" t="s">
        <v>115</v>
      </c>
      <c r="D50" s="16" t="s">
        <v>16</v>
      </c>
      <c r="E50" s="17">
        <v>46600</v>
      </c>
      <c r="F50" s="17">
        <v>46684066.399999999</v>
      </c>
      <c r="G50" s="18">
        <f t="shared" si="0"/>
        <v>3.2864120050825818E-3</v>
      </c>
      <c r="H50" s="19" t="s">
        <v>17</v>
      </c>
      <c r="K50" s="24"/>
    </row>
    <row r="51" spans="1:11" x14ac:dyDescent="0.25">
      <c r="A51" s="14"/>
      <c r="B51" s="15" t="s">
        <v>116</v>
      </c>
      <c r="C51" s="16" t="s">
        <v>117</v>
      </c>
      <c r="D51" s="16" t="s">
        <v>16</v>
      </c>
      <c r="E51" s="17">
        <v>1</v>
      </c>
      <c r="F51" s="17">
        <v>1079962</v>
      </c>
      <c r="G51" s="18">
        <f t="shared" si="0"/>
        <v>7.6025941087107078E-5</v>
      </c>
      <c r="H51" s="19" t="s">
        <v>17</v>
      </c>
      <c r="K51" s="24"/>
    </row>
    <row r="52" spans="1:11" x14ac:dyDescent="0.25">
      <c r="A52" s="14"/>
      <c r="B52" s="15" t="s">
        <v>118</v>
      </c>
      <c r="C52" s="16" t="s">
        <v>119</v>
      </c>
      <c r="D52" s="16" t="s">
        <v>16</v>
      </c>
      <c r="E52" s="17">
        <v>2</v>
      </c>
      <c r="F52" s="17">
        <v>2112556</v>
      </c>
      <c r="G52" s="18">
        <f t="shared" si="0"/>
        <v>1.487173233865771E-4</v>
      </c>
      <c r="H52" s="19" t="s">
        <v>17</v>
      </c>
      <c r="K52" s="24"/>
    </row>
    <row r="53" spans="1:11" x14ac:dyDescent="0.25">
      <c r="A53" s="14"/>
      <c r="B53" s="15" t="s">
        <v>120</v>
      </c>
      <c r="C53" s="16" t="s">
        <v>121</v>
      </c>
      <c r="D53" s="16" t="s">
        <v>16</v>
      </c>
      <c r="E53" s="17">
        <v>298</v>
      </c>
      <c r="F53" s="17">
        <v>305135014</v>
      </c>
      <c r="G53" s="18">
        <f t="shared" si="0"/>
        <v>2.1480548943368004E-2</v>
      </c>
      <c r="H53" s="19" t="s">
        <v>17</v>
      </c>
      <c r="K53" s="24"/>
    </row>
    <row r="54" spans="1:11" x14ac:dyDescent="0.25">
      <c r="A54" s="14"/>
      <c r="B54" s="15" t="s">
        <v>122</v>
      </c>
      <c r="C54" s="16" t="s">
        <v>123</v>
      </c>
      <c r="D54" s="16" t="s">
        <v>16</v>
      </c>
      <c r="E54" s="17">
        <v>3</v>
      </c>
      <c r="F54" s="17">
        <v>3120039</v>
      </c>
      <c r="G54" s="18">
        <f t="shared" si="0"/>
        <v>2.1964096996327325E-4</v>
      </c>
      <c r="H54" s="19" t="s">
        <v>17</v>
      </c>
      <c r="K54" s="24"/>
    </row>
    <row r="55" spans="1:11" x14ac:dyDescent="0.25">
      <c r="A55" s="14"/>
      <c r="B55" s="15" t="s">
        <v>124</v>
      </c>
      <c r="C55" s="16" t="s">
        <v>125</v>
      </c>
      <c r="D55" s="16" t="s">
        <v>16</v>
      </c>
      <c r="E55" s="17">
        <v>1500</v>
      </c>
      <c r="F55" s="17">
        <v>155215200</v>
      </c>
      <c r="G55" s="18">
        <f t="shared" si="0"/>
        <v>1.0926663763191244E-2</v>
      </c>
      <c r="H55" s="19" t="s">
        <v>17</v>
      </c>
      <c r="K55" s="24"/>
    </row>
    <row r="56" spans="1:11" x14ac:dyDescent="0.25">
      <c r="A56" s="14"/>
      <c r="B56" s="15" t="s">
        <v>126</v>
      </c>
      <c r="C56" s="16" t="s">
        <v>127</v>
      </c>
      <c r="D56" s="16" t="s">
        <v>16</v>
      </c>
      <c r="E56" s="17">
        <v>2450</v>
      </c>
      <c r="F56" s="17">
        <v>249428865</v>
      </c>
      <c r="G56" s="18">
        <f t="shared" si="0"/>
        <v>1.7559010591033746E-2</v>
      </c>
      <c r="H56" s="19" t="s">
        <v>17</v>
      </c>
      <c r="K56" s="24"/>
    </row>
    <row r="57" spans="1:11" x14ac:dyDescent="0.25">
      <c r="A57" s="14"/>
      <c r="B57" s="15" t="s">
        <v>128</v>
      </c>
      <c r="C57" s="16" t="s">
        <v>129</v>
      </c>
      <c r="D57" s="16" t="s">
        <v>38</v>
      </c>
      <c r="E57" s="17">
        <v>1500</v>
      </c>
      <c r="F57" s="17">
        <v>153428100</v>
      </c>
      <c r="G57" s="18">
        <f t="shared" si="0"/>
        <v>1.0800857522493174E-2</v>
      </c>
      <c r="H57" s="19" t="s">
        <v>21</v>
      </c>
      <c r="K57" s="24"/>
    </row>
    <row r="58" spans="1:11" x14ac:dyDescent="0.25">
      <c r="A58" s="14"/>
      <c r="B58" s="15" t="s">
        <v>130</v>
      </c>
      <c r="C58" s="16" t="s">
        <v>131</v>
      </c>
      <c r="D58" s="16" t="s">
        <v>132</v>
      </c>
      <c r="E58" s="17">
        <v>5</v>
      </c>
      <c r="F58" s="17">
        <v>5370305</v>
      </c>
      <c r="G58" s="18">
        <f t="shared" si="0"/>
        <v>3.780526458799445E-4</v>
      </c>
      <c r="H58" s="19" t="s">
        <v>18</v>
      </c>
      <c r="K58" s="24"/>
    </row>
    <row r="59" spans="1:11" x14ac:dyDescent="0.25">
      <c r="A59" s="14"/>
      <c r="B59" s="15" t="s">
        <v>133</v>
      </c>
      <c r="C59" s="16" t="s">
        <v>134</v>
      </c>
      <c r="D59" s="16" t="s">
        <v>132</v>
      </c>
      <c r="E59" s="17">
        <v>2</v>
      </c>
      <c r="F59" s="17">
        <v>2008298</v>
      </c>
      <c r="G59" s="18">
        <f t="shared" si="0"/>
        <v>1.4137788684542138E-4</v>
      </c>
      <c r="H59" s="19" t="s">
        <v>18</v>
      </c>
      <c r="K59" s="24"/>
    </row>
    <row r="60" spans="1:11" x14ac:dyDescent="0.25">
      <c r="A60" s="14"/>
      <c r="B60" s="15" t="s">
        <v>135</v>
      </c>
      <c r="C60" s="16" t="s">
        <v>136</v>
      </c>
      <c r="D60" s="16" t="s">
        <v>132</v>
      </c>
      <c r="E60" s="17">
        <v>9</v>
      </c>
      <c r="F60" s="17">
        <v>9489429</v>
      </c>
      <c r="G60" s="18">
        <f t="shared" si="0"/>
        <v>6.6802606953234045E-4</v>
      </c>
      <c r="H60" s="19" t="s">
        <v>18</v>
      </c>
      <c r="K60" s="24"/>
    </row>
    <row r="61" spans="1:11" x14ac:dyDescent="0.25">
      <c r="A61" s="14"/>
      <c r="B61" s="15" t="s">
        <v>137</v>
      </c>
      <c r="C61" s="16" t="s">
        <v>138</v>
      </c>
      <c r="D61" s="16" t="s">
        <v>132</v>
      </c>
      <c r="E61" s="17">
        <v>25</v>
      </c>
      <c r="F61" s="17">
        <v>24973025</v>
      </c>
      <c r="G61" s="18">
        <f t="shared" si="0"/>
        <v>1.7580227150740973E-3</v>
      </c>
      <c r="H61" s="19" t="s">
        <v>17</v>
      </c>
      <c r="K61" s="24"/>
    </row>
    <row r="62" spans="1:11" x14ac:dyDescent="0.25">
      <c r="A62" s="14"/>
      <c r="B62" s="15" t="s">
        <v>139</v>
      </c>
      <c r="C62" s="16" t="s">
        <v>140</v>
      </c>
      <c r="D62" s="16" t="s">
        <v>141</v>
      </c>
      <c r="E62" s="17">
        <v>500</v>
      </c>
      <c r="F62" s="17">
        <v>51597500</v>
      </c>
      <c r="G62" s="18">
        <f t="shared" si="0"/>
        <v>3.6323023358618245E-3</v>
      </c>
      <c r="H62" s="19" t="s">
        <v>17</v>
      </c>
      <c r="K62" s="24"/>
    </row>
    <row r="63" spans="1:11" x14ac:dyDescent="0.25">
      <c r="A63" s="14"/>
      <c r="B63" s="15" t="s">
        <v>142</v>
      </c>
      <c r="C63" s="16" t="s">
        <v>143</v>
      </c>
      <c r="D63" s="16" t="s">
        <v>144</v>
      </c>
      <c r="E63" s="17">
        <v>500</v>
      </c>
      <c r="F63" s="17">
        <v>51017500</v>
      </c>
      <c r="G63" s="18">
        <f t="shared" si="0"/>
        <v>3.5914721531049108E-3</v>
      </c>
      <c r="H63" s="19" t="s">
        <v>18</v>
      </c>
      <c r="K63" s="24"/>
    </row>
    <row r="64" spans="1:11" x14ac:dyDescent="0.25">
      <c r="A64" s="14"/>
      <c r="B64" s="15" t="s">
        <v>145</v>
      </c>
      <c r="C64" s="16" t="s">
        <v>146</v>
      </c>
      <c r="D64" s="16" t="s">
        <v>147</v>
      </c>
      <c r="E64" s="17">
        <v>450</v>
      </c>
      <c r="F64" s="17">
        <v>45307395</v>
      </c>
      <c r="G64" s="18">
        <f t="shared" si="0"/>
        <v>3.1894986518787604E-3</v>
      </c>
      <c r="H64" s="19" t="s">
        <v>29</v>
      </c>
      <c r="K64" s="24"/>
    </row>
    <row r="65" spans="1:11" x14ac:dyDescent="0.25">
      <c r="A65" s="14"/>
      <c r="B65" s="15" t="s">
        <v>148</v>
      </c>
      <c r="C65" s="16" t="s">
        <v>149</v>
      </c>
      <c r="D65" s="16" t="s">
        <v>147</v>
      </c>
      <c r="E65" s="17">
        <v>450</v>
      </c>
      <c r="F65" s="17">
        <v>45268245</v>
      </c>
      <c r="G65" s="18">
        <f t="shared" si="0"/>
        <v>3.1867426145426687E-3</v>
      </c>
      <c r="H65" s="19" t="s">
        <v>29</v>
      </c>
      <c r="K65" s="24"/>
    </row>
    <row r="66" spans="1:11" x14ac:dyDescent="0.25">
      <c r="A66" s="14"/>
      <c r="B66" s="15" t="s">
        <v>150</v>
      </c>
      <c r="C66" s="16" t="s">
        <v>151</v>
      </c>
      <c r="D66" s="16" t="s">
        <v>38</v>
      </c>
      <c r="E66" s="17">
        <v>5</v>
      </c>
      <c r="F66" s="17">
        <v>52432300</v>
      </c>
      <c r="G66" s="18">
        <f t="shared" si="0"/>
        <v>3.6910696402850515E-3</v>
      </c>
      <c r="H66" s="19" t="s">
        <v>17</v>
      </c>
      <c r="K66" s="24"/>
    </row>
    <row r="67" spans="1:11" x14ac:dyDescent="0.25">
      <c r="A67" s="14"/>
      <c r="B67" s="15" t="s">
        <v>152</v>
      </c>
      <c r="C67" s="16" t="s">
        <v>153</v>
      </c>
      <c r="D67" s="16" t="s">
        <v>38</v>
      </c>
      <c r="E67" s="17">
        <v>1400</v>
      </c>
      <c r="F67" s="17">
        <v>143580780</v>
      </c>
      <c r="G67" s="18">
        <f t="shared" si="0"/>
        <v>1.0107637047896948E-2</v>
      </c>
      <c r="H67" s="19" t="s">
        <v>17</v>
      </c>
      <c r="K67" s="24"/>
    </row>
    <row r="68" spans="1:11" x14ac:dyDescent="0.25">
      <c r="A68" s="14"/>
      <c r="B68" s="15" t="s">
        <v>154</v>
      </c>
      <c r="C68" s="16" t="s">
        <v>155</v>
      </c>
      <c r="D68" s="16" t="s">
        <v>38</v>
      </c>
      <c r="E68" s="17">
        <v>500</v>
      </c>
      <c r="F68" s="17">
        <v>50737350</v>
      </c>
      <c r="G68" s="18">
        <f t="shared" si="0"/>
        <v>3.5717504708646531E-3</v>
      </c>
      <c r="H68" s="19" t="s">
        <v>17</v>
      </c>
      <c r="K68" s="24"/>
    </row>
    <row r="69" spans="1:11" x14ac:dyDescent="0.25">
      <c r="A69" s="14"/>
      <c r="B69" s="15" t="s">
        <v>156</v>
      </c>
      <c r="C69" s="16" t="s">
        <v>157</v>
      </c>
      <c r="D69" s="16" t="s">
        <v>38</v>
      </c>
      <c r="E69" s="17">
        <v>2500</v>
      </c>
      <c r="F69" s="17">
        <v>250076250</v>
      </c>
      <c r="G69" s="18">
        <f t="shared" si="0"/>
        <v>1.7604584466661476E-2</v>
      </c>
      <c r="H69" s="19" t="s">
        <v>17</v>
      </c>
      <c r="K69" s="24"/>
    </row>
    <row r="70" spans="1:11" x14ac:dyDescent="0.25">
      <c r="A70" s="14"/>
      <c r="B70" s="15" t="s">
        <v>158</v>
      </c>
      <c r="C70" s="16" t="s">
        <v>159</v>
      </c>
      <c r="D70" s="16" t="s">
        <v>83</v>
      </c>
      <c r="E70" s="17">
        <v>11</v>
      </c>
      <c r="F70" s="17">
        <v>11438152</v>
      </c>
      <c r="G70" s="18">
        <f t="shared" si="0"/>
        <v>8.0521006303682543E-4</v>
      </c>
      <c r="H70" s="19" t="s">
        <v>18</v>
      </c>
      <c r="K70" s="24"/>
    </row>
    <row r="71" spans="1:11" x14ac:dyDescent="0.25">
      <c r="A71" s="14"/>
      <c r="B71" s="15" t="s">
        <v>160</v>
      </c>
      <c r="C71" s="16" t="s">
        <v>161</v>
      </c>
      <c r="D71" s="16" t="s">
        <v>83</v>
      </c>
      <c r="E71" s="17">
        <v>1</v>
      </c>
      <c r="F71" s="17">
        <v>1089199</v>
      </c>
      <c r="G71" s="18">
        <f t="shared" ref="G71:G120" si="2">+F71/$F$139</f>
        <v>7.6676196945944344E-5</v>
      </c>
      <c r="H71" s="19" t="s">
        <v>18</v>
      </c>
      <c r="K71" s="24"/>
    </row>
    <row r="72" spans="1:11" x14ac:dyDescent="0.25">
      <c r="A72" s="14"/>
      <c r="B72" s="15" t="s">
        <v>162</v>
      </c>
      <c r="C72" s="16" t="s">
        <v>163</v>
      </c>
      <c r="D72" s="16" t="s">
        <v>83</v>
      </c>
      <c r="E72" s="17">
        <v>6</v>
      </c>
      <c r="F72" s="17">
        <v>6515742</v>
      </c>
      <c r="G72" s="18">
        <f t="shared" si="2"/>
        <v>4.5868782182223938E-4</v>
      </c>
      <c r="H72" s="19" t="s">
        <v>18</v>
      </c>
      <c r="K72" s="24"/>
    </row>
    <row r="73" spans="1:11" x14ac:dyDescent="0.25">
      <c r="A73" s="14"/>
      <c r="B73" s="15" t="s">
        <v>164</v>
      </c>
      <c r="C73" s="16" t="s">
        <v>165</v>
      </c>
      <c r="D73" s="16" t="s">
        <v>83</v>
      </c>
      <c r="E73" s="17">
        <v>44</v>
      </c>
      <c r="F73" s="17">
        <v>48029212</v>
      </c>
      <c r="G73" s="18">
        <f t="shared" si="2"/>
        <v>3.3811060407423379E-3</v>
      </c>
      <c r="H73" s="19" t="s">
        <v>18</v>
      </c>
      <c r="K73" s="24"/>
    </row>
    <row r="74" spans="1:11" x14ac:dyDescent="0.25">
      <c r="A74" s="14"/>
      <c r="B74" s="15" t="s">
        <v>166</v>
      </c>
      <c r="C74" s="16" t="s">
        <v>167</v>
      </c>
      <c r="D74" s="16" t="s">
        <v>83</v>
      </c>
      <c r="E74" s="17">
        <v>49</v>
      </c>
      <c r="F74" s="17">
        <v>51252579</v>
      </c>
      <c r="G74" s="18">
        <f t="shared" si="2"/>
        <v>3.6080209781606219E-3</v>
      </c>
      <c r="H74" s="19" t="s">
        <v>18</v>
      </c>
      <c r="K74" s="24"/>
    </row>
    <row r="75" spans="1:11" x14ac:dyDescent="0.25">
      <c r="A75" s="14"/>
      <c r="B75" s="15" t="s">
        <v>168</v>
      </c>
      <c r="C75" s="16" t="s">
        <v>169</v>
      </c>
      <c r="D75" s="16" t="s">
        <v>83</v>
      </c>
      <c r="E75" s="17">
        <v>50</v>
      </c>
      <c r="F75" s="17">
        <v>51683250</v>
      </c>
      <c r="G75" s="18">
        <f t="shared" si="2"/>
        <v>3.6383388671918336E-3</v>
      </c>
      <c r="H75" s="19" t="s">
        <v>17</v>
      </c>
      <c r="K75" s="24"/>
    </row>
    <row r="76" spans="1:11" x14ac:dyDescent="0.25">
      <c r="A76" s="14"/>
      <c r="B76" s="15" t="s">
        <v>170</v>
      </c>
      <c r="C76" s="16" t="s">
        <v>171</v>
      </c>
      <c r="D76" s="16" t="s">
        <v>83</v>
      </c>
      <c r="E76" s="17">
        <v>22</v>
      </c>
      <c r="F76" s="17">
        <v>22957044</v>
      </c>
      <c r="G76" s="18">
        <f t="shared" si="2"/>
        <v>1.6161039691008805E-3</v>
      </c>
      <c r="H76" s="19" t="s">
        <v>18</v>
      </c>
      <c r="K76" s="24"/>
    </row>
    <row r="77" spans="1:11" x14ac:dyDescent="0.25">
      <c r="A77" s="14"/>
      <c r="B77" s="15" t="s">
        <v>172</v>
      </c>
      <c r="C77" s="16" t="s">
        <v>173</v>
      </c>
      <c r="D77" s="16" t="s">
        <v>83</v>
      </c>
      <c r="E77" s="17">
        <v>5</v>
      </c>
      <c r="F77" s="17">
        <v>4913685</v>
      </c>
      <c r="G77" s="18">
        <f t="shared" si="2"/>
        <v>3.459080285515618E-4</v>
      </c>
      <c r="H77" s="19" t="s">
        <v>17</v>
      </c>
      <c r="K77" s="24"/>
    </row>
    <row r="78" spans="1:11" x14ac:dyDescent="0.25">
      <c r="A78" s="14"/>
      <c r="B78" s="15" t="s">
        <v>174</v>
      </c>
      <c r="C78" s="16" t="s">
        <v>175</v>
      </c>
      <c r="D78" s="16" t="s">
        <v>83</v>
      </c>
      <c r="E78" s="17">
        <v>130</v>
      </c>
      <c r="F78" s="17">
        <v>13595036</v>
      </c>
      <c r="G78" s="18">
        <f t="shared" si="2"/>
        <v>9.5704793873589993E-4</v>
      </c>
      <c r="H78" s="19" t="s">
        <v>18</v>
      </c>
      <c r="K78" s="24"/>
    </row>
    <row r="79" spans="1:11" x14ac:dyDescent="0.25">
      <c r="A79" s="14"/>
      <c r="B79" s="15" t="s">
        <v>176</v>
      </c>
      <c r="C79" s="16" t="s">
        <v>177</v>
      </c>
      <c r="D79" s="16" t="s">
        <v>83</v>
      </c>
      <c r="E79" s="17">
        <v>2500</v>
      </c>
      <c r="F79" s="17">
        <v>257424750</v>
      </c>
      <c r="G79" s="18">
        <f t="shared" si="2"/>
        <v>1.8121895842504891E-2</v>
      </c>
      <c r="H79" s="19" t="s">
        <v>17</v>
      </c>
      <c r="K79" s="24"/>
    </row>
    <row r="80" spans="1:11" x14ac:dyDescent="0.25">
      <c r="A80" s="14"/>
      <c r="B80" s="15" t="s">
        <v>178</v>
      </c>
      <c r="C80" s="16" t="s">
        <v>179</v>
      </c>
      <c r="D80" s="16" t="s">
        <v>83</v>
      </c>
      <c r="E80" s="17">
        <v>6000</v>
      </c>
      <c r="F80" s="17">
        <v>612648000</v>
      </c>
      <c r="G80" s="18">
        <f t="shared" si="2"/>
        <v>4.3128499664927079E-2</v>
      </c>
      <c r="H80" s="19" t="s">
        <v>17</v>
      </c>
      <c r="K80" s="24"/>
    </row>
    <row r="81" spans="1:11" x14ac:dyDescent="0.25">
      <c r="A81" s="14"/>
      <c r="B81" s="15" t="s">
        <v>180</v>
      </c>
      <c r="C81" s="16" t="s">
        <v>181</v>
      </c>
      <c r="D81" s="16" t="s">
        <v>16</v>
      </c>
      <c r="E81" s="17">
        <v>740</v>
      </c>
      <c r="F81" s="17">
        <v>748011980</v>
      </c>
      <c r="G81" s="18">
        <f t="shared" si="2"/>
        <v>5.265769973751884E-2</v>
      </c>
      <c r="H81" s="19" t="s">
        <v>18</v>
      </c>
      <c r="K81" s="24"/>
    </row>
    <row r="82" spans="1:11" x14ac:dyDescent="0.25">
      <c r="A82" s="14"/>
      <c r="B82" s="15" t="s">
        <v>182</v>
      </c>
      <c r="C82" s="16" t="s">
        <v>183</v>
      </c>
      <c r="D82" s="16" t="s">
        <v>16</v>
      </c>
      <c r="E82" s="17">
        <v>20</v>
      </c>
      <c r="F82" s="17">
        <v>19737580</v>
      </c>
      <c r="G82" s="18">
        <f t="shared" si="2"/>
        <v>1.3894637906538036E-3</v>
      </c>
      <c r="H82" s="19" t="s">
        <v>18</v>
      </c>
      <c r="K82" s="24"/>
    </row>
    <row r="83" spans="1:11" x14ac:dyDescent="0.25">
      <c r="A83" s="14"/>
      <c r="B83" s="15" t="s">
        <v>184</v>
      </c>
      <c r="C83" s="16" t="s">
        <v>185</v>
      </c>
      <c r="D83" s="16" t="s">
        <v>16</v>
      </c>
      <c r="E83" s="17">
        <v>1500</v>
      </c>
      <c r="F83" s="17">
        <v>154770450</v>
      </c>
      <c r="G83" s="18">
        <f t="shared" si="2"/>
        <v>1.0895354756672042E-2</v>
      </c>
      <c r="H83" s="19" t="s">
        <v>17</v>
      </c>
      <c r="K83" s="24"/>
    </row>
    <row r="84" spans="1:11" x14ac:dyDescent="0.25">
      <c r="A84" s="14"/>
      <c r="B84" s="15" t="s">
        <v>186</v>
      </c>
      <c r="C84" s="16" t="s">
        <v>187</v>
      </c>
      <c r="D84" s="16" t="s">
        <v>16</v>
      </c>
      <c r="E84" s="17">
        <v>1960</v>
      </c>
      <c r="F84" s="17">
        <v>195734028</v>
      </c>
      <c r="G84" s="18">
        <f t="shared" si="2"/>
        <v>1.3779062301701513E-2</v>
      </c>
      <c r="H84" s="19" t="s">
        <v>18</v>
      </c>
      <c r="K84" s="24"/>
    </row>
    <row r="85" spans="1:11" x14ac:dyDescent="0.25">
      <c r="B85" s="15" t="s">
        <v>188</v>
      </c>
      <c r="C85" s="16" t="s">
        <v>189</v>
      </c>
      <c r="D85" s="16" t="s">
        <v>83</v>
      </c>
      <c r="E85" s="17">
        <v>4</v>
      </c>
      <c r="F85" s="17">
        <v>4233352</v>
      </c>
      <c r="G85" s="18">
        <f t="shared" si="2"/>
        <v>2.9801471695576969E-4</v>
      </c>
      <c r="H85" s="19" t="s">
        <v>17</v>
      </c>
    </row>
    <row r="86" spans="1:11" x14ac:dyDescent="0.25">
      <c r="B86" s="15" t="s">
        <v>190</v>
      </c>
      <c r="C86" s="16" t="s">
        <v>191</v>
      </c>
      <c r="D86" s="16" t="s">
        <v>83</v>
      </c>
      <c r="E86" s="17">
        <v>150</v>
      </c>
      <c r="F86" s="17">
        <v>151721400</v>
      </c>
      <c r="G86" s="18">
        <f t="shared" si="2"/>
        <v>1.0680711189887615E-2</v>
      </c>
      <c r="H86" s="19" t="s">
        <v>17</v>
      </c>
    </row>
    <row r="87" spans="1:11" x14ac:dyDescent="0.25">
      <c r="B87" s="15" t="s">
        <v>192</v>
      </c>
      <c r="C87" s="16" t="s">
        <v>193</v>
      </c>
      <c r="D87" s="16" t="s">
        <v>83</v>
      </c>
      <c r="E87" s="17">
        <v>9</v>
      </c>
      <c r="F87" s="17">
        <v>9450216</v>
      </c>
      <c r="G87" s="18">
        <f t="shared" si="2"/>
        <v>6.65265597193639E-4</v>
      </c>
      <c r="H87" s="19" t="s">
        <v>17</v>
      </c>
    </row>
    <row r="88" spans="1:11" x14ac:dyDescent="0.25">
      <c r="A88" s="25" t="s">
        <v>194</v>
      </c>
      <c r="B88" s="15" t="s">
        <v>195</v>
      </c>
      <c r="C88" s="16" t="s">
        <v>196</v>
      </c>
      <c r="D88" s="16" t="s">
        <v>16</v>
      </c>
      <c r="E88" s="17">
        <v>1450</v>
      </c>
      <c r="F88" s="17">
        <v>145153555</v>
      </c>
      <c r="G88" s="18">
        <f t="shared" si="2"/>
        <v>1.0218355480113335E-2</v>
      </c>
      <c r="H88" s="19" t="s">
        <v>17</v>
      </c>
    </row>
    <row r="89" spans="1:11" x14ac:dyDescent="0.25">
      <c r="B89" s="15" t="s">
        <v>197</v>
      </c>
      <c r="C89" s="16" t="s">
        <v>198</v>
      </c>
      <c r="D89" s="16" t="s">
        <v>83</v>
      </c>
      <c r="E89" s="17">
        <v>1000</v>
      </c>
      <c r="F89" s="17">
        <v>101535200</v>
      </c>
      <c r="G89" s="18">
        <f t="shared" si="2"/>
        <v>7.1477599521720531E-3</v>
      </c>
      <c r="H89" s="19" t="s">
        <v>18</v>
      </c>
    </row>
    <row r="90" spans="1:11" x14ac:dyDescent="0.25">
      <c r="B90" s="15" t="s">
        <v>199</v>
      </c>
      <c r="C90" s="16" t="s">
        <v>200</v>
      </c>
      <c r="D90" s="16" t="s">
        <v>83</v>
      </c>
      <c r="E90" s="17">
        <v>3950</v>
      </c>
      <c r="F90" s="17">
        <v>403759915</v>
      </c>
      <c r="G90" s="18">
        <f t="shared" si="2"/>
        <v>2.8423432964424084E-2</v>
      </c>
      <c r="H90" s="19" t="s">
        <v>18</v>
      </c>
    </row>
    <row r="91" spans="1:11" x14ac:dyDescent="0.25">
      <c r="B91" s="15" t="s">
        <v>201</v>
      </c>
      <c r="C91" s="16" t="s">
        <v>202</v>
      </c>
      <c r="D91" s="16" t="s">
        <v>83</v>
      </c>
      <c r="E91" s="17">
        <v>2500</v>
      </c>
      <c r="F91" s="17">
        <v>255424750</v>
      </c>
      <c r="G91" s="18">
        <f t="shared" si="2"/>
        <v>1.7981102108860364E-2</v>
      </c>
      <c r="H91" s="19" t="s">
        <v>18</v>
      </c>
    </row>
    <row r="92" spans="1:11" x14ac:dyDescent="0.25">
      <c r="A92" s="26" t="s">
        <v>203</v>
      </c>
      <c r="B92" s="15" t="s">
        <v>204</v>
      </c>
      <c r="C92" s="16" t="s">
        <v>205</v>
      </c>
      <c r="D92" s="16" t="s">
        <v>16</v>
      </c>
      <c r="E92" s="17">
        <v>3000</v>
      </c>
      <c r="F92" s="17">
        <v>301929000</v>
      </c>
      <c r="G92" s="18">
        <f t="shared" si="2"/>
        <v>2.1254855602779687E-2</v>
      </c>
      <c r="H92" s="19" t="s">
        <v>18</v>
      </c>
    </row>
    <row r="93" spans="1:11" x14ac:dyDescent="0.25">
      <c r="B93" s="15" t="s">
        <v>206</v>
      </c>
      <c r="C93" s="16" t="s">
        <v>207</v>
      </c>
      <c r="D93" s="16" t="s">
        <v>208</v>
      </c>
      <c r="E93" s="17">
        <v>52</v>
      </c>
      <c r="F93" s="17">
        <v>52019916</v>
      </c>
      <c r="G93" s="18">
        <f t="shared" si="2"/>
        <v>3.6620390987574182E-3</v>
      </c>
      <c r="H93" s="19" t="s">
        <v>29</v>
      </c>
    </row>
    <row r="94" spans="1:11" x14ac:dyDescent="0.25">
      <c r="B94" s="15" t="s">
        <v>209</v>
      </c>
      <c r="C94" s="16" t="s">
        <v>210</v>
      </c>
      <c r="D94" s="16" t="s">
        <v>208</v>
      </c>
      <c r="E94" s="17">
        <v>20</v>
      </c>
      <c r="F94" s="17">
        <v>20055040</v>
      </c>
      <c r="G94" s="18">
        <f t="shared" si="2"/>
        <v>1.4118119799951998E-3</v>
      </c>
      <c r="H94" s="19" t="s">
        <v>29</v>
      </c>
    </row>
    <row r="95" spans="1:11" x14ac:dyDescent="0.25">
      <c r="B95" s="15" t="s">
        <v>211</v>
      </c>
      <c r="C95" s="16" t="s">
        <v>212</v>
      </c>
      <c r="D95" s="16" t="s">
        <v>16</v>
      </c>
      <c r="E95" s="17">
        <v>7</v>
      </c>
      <c r="F95" s="17">
        <v>7178017</v>
      </c>
      <c r="G95" s="18">
        <f t="shared" si="2"/>
        <v>5.0530990679695503E-4</v>
      </c>
      <c r="H95" s="19" t="s">
        <v>17</v>
      </c>
    </row>
    <row r="96" spans="1:11" x14ac:dyDescent="0.25">
      <c r="B96" s="15" t="s">
        <v>213</v>
      </c>
      <c r="C96" s="16" t="s">
        <v>214</v>
      </c>
      <c r="D96" s="16" t="s">
        <v>215</v>
      </c>
      <c r="E96" s="17">
        <v>7450</v>
      </c>
      <c r="F96" s="17">
        <v>761600835</v>
      </c>
      <c r="G96" s="18">
        <f t="shared" si="2"/>
        <v>5.3614312553220911E-2</v>
      </c>
      <c r="H96" s="19" t="s">
        <v>17</v>
      </c>
    </row>
    <row r="97" spans="1:8" x14ac:dyDescent="0.25">
      <c r="B97" s="15" t="s">
        <v>216</v>
      </c>
      <c r="C97" s="16" t="s">
        <v>217</v>
      </c>
      <c r="D97" s="16" t="s">
        <v>218</v>
      </c>
      <c r="E97" s="17">
        <v>8</v>
      </c>
      <c r="F97" s="17">
        <v>8189144</v>
      </c>
      <c r="G97" s="18">
        <f t="shared" si="2"/>
        <v>5.7649007955635145E-4</v>
      </c>
      <c r="H97" s="19" t="s">
        <v>17</v>
      </c>
    </row>
    <row r="98" spans="1:8" x14ac:dyDescent="0.25">
      <c r="B98" s="15" t="s">
        <v>219</v>
      </c>
      <c r="C98" s="16" t="s">
        <v>220</v>
      </c>
      <c r="D98" s="16" t="s">
        <v>218</v>
      </c>
      <c r="E98" s="17">
        <v>10</v>
      </c>
      <c r="F98" s="17">
        <v>9977780</v>
      </c>
      <c r="G98" s="18">
        <f t="shared" si="2"/>
        <v>7.0240444984186049E-4</v>
      </c>
      <c r="H98" s="19" t="s">
        <v>17</v>
      </c>
    </row>
    <row r="99" spans="1:8" x14ac:dyDescent="0.25">
      <c r="B99" s="15" t="s">
        <v>221</v>
      </c>
      <c r="C99" s="16" t="s">
        <v>222</v>
      </c>
      <c r="D99" s="16" t="s">
        <v>141</v>
      </c>
      <c r="E99" s="17">
        <v>17</v>
      </c>
      <c r="F99" s="17">
        <v>17556818</v>
      </c>
      <c r="G99" s="18">
        <f t="shared" si="2"/>
        <v>1.235944978568747E-3</v>
      </c>
      <c r="H99" s="19" t="s">
        <v>17</v>
      </c>
    </row>
    <row r="100" spans="1:8" x14ac:dyDescent="0.25">
      <c r="B100" s="15" t="s">
        <v>223</v>
      </c>
      <c r="C100" s="16" t="s">
        <v>224</v>
      </c>
      <c r="D100" s="16" t="s">
        <v>141</v>
      </c>
      <c r="E100" s="17">
        <v>2500</v>
      </c>
      <c r="F100" s="17">
        <v>251241500</v>
      </c>
      <c r="G100" s="18">
        <f t="shared" si="2"/>
        <v>1.7686614415726123E-2</v>
      </c>
      <c r="H100" s="19" t="s">
        <v>17</v>
      </c>
    </row>
    <row r="101" spans="1:8" x14ac:dyDescent="0.25">
      <c r="B101" s="15" t="s">
        <v>225</v>
      </c>
      <c r="C101" s="16" t="s">
        <v>226</v>
      </c>
      <c r="D101" s="16" t="s">
        <v>215</v>
      </c>
      <c r="E101" s="17">
        <v>2000</v>
      </c>
      <c r="F101" s="17">
        <v>203043200</v>
      </c>
      <c r="G101" s="18">
        <f t="shared" si="2"/>
        <v>1.4293605109566541E-2</v>
      </c>
      <c r="H101" s="19" t="s">
        <v>17</v>
      </c>
    </row>
    <row r="102" spans="1:8" x14ac:dyDescent="0.25">
      <c r="B102" s="15" t="s">
        <v>227</v>
      </c>
      <c r="C102" s="16" t="s">
        <v>228</v>
      </c>
      <c r="D102" s="16" t="s">
        <v>215</v>
      </c>
      <c r="E102" s="17">
        <v>1500</v>
      </c>
      <c r="F102" s="17">
        <v>152438550</v>
      </c>
      <c r="G102" s="18">
        <f t="shared" si="2"/>
        <v>1.0731196302929203E-2</v>
      </c>
      <c r="H102" s="19" t="s">
        <v>17</v>
      </c>
    </row>
    <row r="103" spans="1:8" x14ac:dyDescent="0.25">
      <c r="A103" s="25" t="s">
        <v>229</v>
      </c>
      <c r="B103" s="15" t="s">
        <v>230</v>
      </c>
      <c r="C103" s="16" t="s">
        <v>231</v>
      </c>
      <c r="D103" s="16" t="s">
        <v>208</v>
      </c>
      <c r="E103" s="17">
        <v>40</v>
      </c>
      <c r="F103" s="17">
        <v>8163664</v>
      </c>
      <c r="G103" s="18">
        <f t="shared" si="2"/>
        <v>5.7469636738972018E-4</v>
      </c>
      <c r="H103" s="19" t="s">
        <v>17</v>
      </c>
    </row>
    <row r="104" spans="1:8" x14ac:dyDescent="0.25">
      <c r="B104" s="15" t="s">
        <v>232</v>
      </c>
      <c r="C104" s="16" t="s">
        <v>233</v>
      </c>
      <c r="D104" s="16" t="s">
        <v>208</v>
      </c>
      <c r="E104" s="17">
        <v>140</v>
      </c>
      <c r="F104" s="17">
        <v>14507654</v>
      </c>
      <c r="G104" s="18">
        <f t="shared" si="2"/>
        <v>1.0212933865415019E-3</v>
      </c>
      <c r="H104" s="19" t="s">
        <v>26</v>
      </c>
    </row>
    <row r="105" spans="1:8" x14ac:dyDescent="0.25">
      <c r="B105" s="15" t="s">
        <v>234</v>
      </c>
      <c r="C105" s="16" t="s">
        <v>235</v>
      </c>
      <c r="D105" s="16" t="s">
        <v>208</v>
      </c>
      <c r="E105" s="17">
        <v>200</v>
      </c>
      <c r="F105" s="17">
        <v>20685600</v>
      </c>
      <c r="G105" s="18">
        <f t="shared" si="2"/>
        <v>1.4562014283386474E-3</v>
      </c>
      <c r="H105" s="19" t="s">
        <v>26</v>
      </c>
    </row>
    <row r="106" spans="1:8" x14ac:dyDescent="0.25">
      <c r="B106" s="15" t="s">
        <v>236</v>
      </c>
      <c r="C106" s="16" t="s">
        <v>237</v>
      </c>
      <c r="D106" s="16" t="s">
        <v>208</v>
      </c>
      <c r="E106" s="17">
        <v>100</v>
      </c>
      <c r="F106" s="17">
        <v>10321570</v>
      </c>
      <c r="G106" s="18">
        <f t="shared" si="2"/>
        <v>7.2660618868668702E-4</v>
      </c>
      <c r="H106" s="19" t="s">
        <v>26</v>
      </c>
    </row>
    <row r="107" spans="1:8" x14ac:dyDescent="0.25">
      <c r="B107" s="15" t="s">
        <v>238</v>
      </c>
      <c r="C107" s="16" t="s">
        <v>239</v>
      </c>
      <c r="D107" s="16" t="s">
        <v>208</v>
      </c>
      <c r="E107" s="17">
        <v>100</v>
      </c>
      <c r="F107" s="17">
        <v>10386860</v>
      </c>
      <c r="G107" s="18">
        <f t="shared" si="2"/>
        <v>7.3120240012151266E-4</v>
      </c>
      <c r="H107" s="19" t="s">
        <v>26</v>
      </c>
    </row>
    <row r="108" spans="1:8" x14ac:dyDescent="0.25">
      <c r="B108" s="15" t="s">
        <v>240</v>
      </c>
      <c r="C108" s="16" t="s">
        <v>241</v>
      </c>
      <c r="D108" s="16" t="s">
        <v>208</v>
      </c>
      <c r="E108" s="17">
        <v>100</v>
      </c>
      <c r="F108" s="17">
        <v>10355260</v>
      </c>
      <c r="G108" s="18">
        <f t="shared" si="2"/>
        <v>7.289778591299291E-4</v>
      </c>
      <c r="H108" s="19" t="s">
        <v>26</v>
      </c>
    </row>
    <row r="109" spans="1:8" x14ac:dyDescent="0.25">
      <c r="A109" s="8" t="s">
        <v>242</v>
      </c>
      <c r="B109" s="15" t="s">
        <v>243</v>
      </c>
      <c r="C109" s="16" t="s">
        <v>244</v>
      </c>
      <c r="D109" s="16" t="s">
        <v>208</v>
      </c>
      <c r="E109" s="17">
        <v>100</v>
      </c>
      <c r="F109" s="17">
        <v>10339620</v>
      </c>
      <c r="G109" s="18">
        <f t="shared" si="2"/>
        <v>7.2787685213282884E-4</v>
      </c>
      <c r="H109" s="19" t="s">
        <v>26</v>
      </c>
    </row>
    <row r="110" spans="1:8" x14ac:dyDescent="0.25">
      <c r="A110" s="27" t="s">
        <v>245</v>
      </c>
      <c r="B110" s="15" t="s">
        <v>246</v>
      </c>
      <c r="C110" s="16" t="s">
        <v>247</v>
      </c>
      <c r="D110" s="16" t="s">
        <v>208</v>
      </c>
      <c r="E110" s="17">
        <v>100</v>
      </c>
      <c r="F110" s="17">
        <v>10345610</v>
      </c>
      <c r="G110" s="18">
        <f t="shared" si="2"/>
        <v>7.2829852936509424E-4</v>
      </c>
      <c r="H110" s="19" t="s">
        <v>26</v>
      </c>
    </row>
    <row r="111" spans="1:8" x14ac:dyDescent="0.25">
      <c r="B111" s="15" t="s">
        <v>248</v>
      </c>
      <c r="C111" s="16" t="s">
        <v>249</v>
      </c>
      <c r="D111" s="16" t="s">
        <v>208</v>
      </c>
      <c r="E111" s="17">
        <v>100</v>
      </c>
      <c r="F111" s="17">
        <v>10311790</v>
      </c>
      <c r="G111" s="18">
        <f t="shared" si="2"/>
        <v>7.2591770732916526E-4</v>
      </c>
      <c r="H111" s="19" t="s">
        <v>26</v>
      </c>
    </row>
    <row r="112" spans="1:8" x14ac:dyDescent="0.25">
      <c r="B112" s="15" t="s">
        <v>250</v>
      </c>
      <c r="C112" s="16" t="s">
        <v>251</v>
      </c>
      <c r="D112" s="16" t="s">
        <v>252</v>
      </c>
      <c r="E112" s="17">
        <v>17</v>
      </c>
      <c r="F112" s="17">
        <v>18130024</v>
      </c>
      <c r="G112" s="18">
        <f t="shared" si="2"/>
        <v>1.2762968850124703E-3</v>
      </c>
      <c r="H112" s="19" t="s">
        <v>18</v>
      </c>
    </row>
    <row r="113" spans="2:12" x14ac:dyDescent="0.25">
      <c r="B113" s="15" t="s">
        <v>253</v>
      </c>
      <c r="C113" s="16" t="s">
        <v>254</v>
      </c>
      <c r="D113" s="16" t="s">
        <v>252</v>
      </c>
      <c r="E113" s="17">
        <v>22</v>
      </c>
      <c r="F113" s="17">
        <v>22234454</v>
      </c>
      <c r="G113" s="18">
        <f t="shared" si="2"/>
        <v>1.56523589710378E-3</v>
      </c>
      <c r="H113" s="19" t="s">
        <v>18</v>
      </c>
    </row>
    <row r="114" spans="2:12" x14ac:dyDescent="0.25">
      <c r="B114" s="15" t="s">
        <v>255</v>
      </c>
      <c r="C114" s="16" t="s">
        <v>256</v>
      </c>
      <c r="D114" s="16" t="s">
        <v>252</v>
      </c>
      <c r="E114" s="17">
        <v>5</v>
      </c>
      <c r="F114" s="17">
        <v>4973315</v>
      </c>
      <c r="G114" s="18">
        <f t="shared" si="2"/>
        <v>3.5010579372017343E-4</v>
      </c>
      <c r="H114" s="19" t="s">
        <v>17</v>
      </c>
    </row>
    <row r="115" spans="2:12" x14ac:dyDescent="0.25">
      <c r="B115" s="15" t="s">
        <v>257</v>
      </c>
      <c r="C115" s="16" t="s">
        <v>258</v>
      </c>
      <c r="D115" s="16" t="s">
        <v>252</v>
      </c>
      <c r="E115" s="17">
        <v>50</v>
      </c>
      <c r="F115" s="17">
        <v>49489750</v>
      </c>
      <c r="G115" s="18">
        <f t="shared" si="2"/>
        <v>3.4839233398171951E-3</v>
      </c>
      <c r="H115" s="19" t="s">
        <v>17</v>
      </c>
    </row>
    <row r="116" spans="2:12" x14ac:dyDescent="0.25">
      <c r="B116" s="15" t="s">
        <v>259</v>
      </c>
      <c r="C116" s="16" t="s">
        <v>260</v>
      </c>
      <c r="D116" s="16" t="s">
        <v>252</v>
      </c>
      <c r="E116" s="17">
        <v>17</v>
      </c>
      <c r="F116" s="17">
        <v>16662346</v>
      </c>
      <c r="G116" s="18">
        <f t="shared" si="2"/>
        <v>1.1729769523085019E-3</v>
      </c>
      <c r="H116" s="19" t="s">
        <v>17</v>
      </c>
    </row>
    <row r="117" spans="2:12" x14ac:dyDescent="0.25">
      <c r="B117" s="15" t="s">
        <v>261</v>
      </c>
      <c r="C117" s="16" t="s">
        <v>262</v>
      </c>
      <c r="D117" s="16" t="s">
        <v>252</v>
      </c>
      <c r="E117" s="17">
        <v>3</v>
      </c>
      <c r="F117" s="17">
        <v>3013062</v>
      </c>
      <c r="G117" s="18">
        <f t="shared" si="2"/>
        <v>2.1211012434122777E-4</v>
      </c>
      <c r="H117" s="19" t="s">
        <v>17</v>
      </c>
      <c r="J117" s="8"/>
      <c r="K117" s="8"/>
      <c r="L117" s="8"/>
    </row>
    <row r="118" spans="2:12" x14ac:dyDescent="0.25">
      <c r="B118" s="15" t="s">
        <v>263</v>
      </c>
      <c r="C118" s="16" t="s">
        <v>264</v>
      </c>
      <c r="D118" s="16" t="s">
        <v>252</v>
      </c>
      <c r="E118" s="17">
        <v>9</v>
      </c>
      <c r="F118" s="17">
        <v>8773398</v>
      </c>
      <c r="G118" s="18">
        <f t="shared" si="2"/>
        <v>6.1761973058472718E-4</v>
      </c>
      <c r="H118" s="19" t="s">
        <v>17</v>
      </c>
      <c r="J118" s="8"/>
      <c r="K118" s="8"/>
      <c r="L118" s="8"/>
    </row>
    <row r="119" spans="2:12" x14ac:dyDescent="0.25">
      <c r="B119" s="15" t="s">
        <v>265</v>
      </c>
      <c r="C119" s="16" t="s">
        <v>266</v>
      </c>
      <c r="D119" s="16" t="s">
        <v>16</v>
      </c>
      <c r="E119" s="17">
        <v>2400</v>
      </c>
      <c r="F119" s="17">
        <v>243994080</v>
      </c>
      <c r="G119" s="18">
        <f t="shared" si="2"/>
        <v>1.7176418755181101E-2</v>
      </c>
      <c r="H119" s="19" t="s">
        <v>17</v>
      </c>
      <c r="J119" s="8"/>
      <c r="K119" s="8"/>
      <c r="L119" s="8"/>
    </row>
    <row r="120" spans="2:12" x14ac:dyDescent="0.25">
      <c r="B120" s="15" t="s">
        <v>267</v>
      </c>
      <c r="C120" s="16" t="s">
        <v>268</v>
      </c>
      <c r="D120" s="16" t="s">
        <v>16</v>
      </c>
      <c r="E120" s="17">
        <v>2425</v>
      </c>
      <c r="F120" s="17">
        <v>243070117.5</v>
      </c>
      <c r="G120" s="18">
        <f t="shared" si="2"/>
        <v>1.7111374690119835E-2</v>
      </c>
      <c r="H120" s="19" t="s">
        <v>17</v>
      </c>
      <c r="J120" s="28" t="s">
        <v>18</v>
      </c>
      <c r="K120" s="8"/>
      <c r="L120" s="8"/>
    </row>
    <row r="121" spans="2:12" x14ac:dyDescent="0.25">
      <c r="B121" s="15"/>
      <c r="C121" s="16"/>
      <c r="D121" s="16"/>
      <c r="E121" s="17"/>
      <c r="F121" s="17"/>
      <c r="G121" s="18"/>
      <c r="H121" s="19"/>
      <c r="J121" s="28" t="s">
        <v>18</v>
      </c>
      <c r="K121" s="8"/>
      <c r="L121" s="20" t="s">
        <v>18</v>
      </c>
    </row>
    <row r="122" spans="2:12" x14ac:dyDescent="0.25">
      <c r="B122" s="15"/>
      <c r="C122" s="16"/>
      <c r="D122" s="16"/>
      <c r="E122" s="17"/>
      <c r="F122" s="17"/>
      <c r="G122" s="18"/>
      <c r="H122" s="19"/>
      <c r="J122" s="28" t="s">
        <v>18</v>
      </c>
      <c r="K122" s="8"/>
      <c r="L122" s="20" t="s">
        <v>269</v>
      </c>
    </row>
    <row r="123" spans="2:12" x14ac:dyDescent="0.25">
      <c r="B123" s="15"/>
      <c r="C123" s="16"/>
      <c r="D123" s="16"/>
      <c r="E123" s="17"/>
      <c r="F123" s="17"/>
      <c r="G123" s="18"/>
      <c r="H123" s="19"/>
      <c r="J123" s="28" t="s">
        <v>18</v>
      </c>
      <c r="K123" s="8"/>
      <c r="L123" s="20" t="s">
        <v>269</v>
      </c>
    </row>
    <row r="124" spans="2:12" x14ac:dyDescent="0.25">
      <c r="B124" s="15"/>
      <c r="C124" s="16"/>
      <c r="D124" s="16"/>
      <c r="E124" s="17"/>
      <c r="F124" s="17"/>
      <c r="G124" s="18"/>
      <c r="H124" s="19"/>
      <c r="J124" s="28" t="s">
        <v>269</v>
      </c>
      <c r="K124" s="8"/>
      <c r="L124" s="20" t="s">
        <v>17</v>
      </c>
    </row>
    <row r="125" spans="2:12" x14ac:dyDescent="0.25">
      <c r="B125" s="15"/>
      <c r="C125" s="16"/>
      <c r="D125" s="16"/>
      <c r="E125" s="17"/>
      <c r="F125" s="17"/>
      <c r="G125" s="18"/>
      <c r="H125" s="19"/>
      <c r="J125" s="28" t="s">
        <v>17</v>
      </c>
      <c r="K125" s="8"/>
      <c r="L125" s="20" t="s">
        <v>270</v>
      </c>
    </row>
    <row r="126" spans="2:12" x14ac:dyDescent="0.25">
      <c r="B126" s="15"/>
      <c r="C126" s="16"/>
      <c r="D126" s="16"/>
      <c r="E126" s="17"/>
      <c r="F126" s="17"/>
      <c r="G126" s="18"/>
      <c r="H126" s="19"/>
      <c r="J126" s="20" t="s">
        <v>270</v>
      </c>
      <c r="K126" s="8"/>
      <c r="L126" s="22" t="s">
        <v>29</v>
      </c>
    </row>
    <row r="127" spans="2:12" x14ac:dyDescent="0.25">
      <c r="B127" s="29"/>
      <c r="C127" s="29" t="s">
        <v>271</v>
      </c>
      <c r="D127" s="29"/>
      <c r="E127" s="30"/>
      <c r="F127" s="31">
        <f>SUM(F7:F126)</f>
        <v>12650147937.5</v>
      </c>
      <c r="G127" s="32">
        <f>+F127/$F$139</f>
        <v>0.89053077963813931</v>
      </c>
      <c r="H127" s="33"/>
      <c r="J127" s="20" t="s">
        <v>18</v>
      </c>
      <c r="K127" s="8"/>
      <c r="L127" s="22" t="s">
        <v>32</v>
      </c>
    </row>
    <row r="128" spans="2:12" x14ac:dyDescent="0.25">
      <c r="G128" s="34"/>
      <c r="J128" s="20" t="s">
        <v>18</v>
      </c>
      <c r="K128" s="8"/>
      <c r="L128" s="22" t="s">
        <v>272</v>
      </c>
    </row>
    <row r="129" spans="2:12" x14ac:dyDescent="0.25">
      <c r="B129" s="35"/>
      <c r="C129" s="35" t="s">
        <v>273</v>
      </c>
      <c r="D129" s="35"/>
      <c r="E129" s="35"/>
      <c r="F129" s="35" t="s">
        <v>11</v>
      </c>
      <c r="G129" s="36" t="s">
        <v>12</v>
      </c>
      <c r="J129" s="8"/>
      <c r="K129" s="8"/>
      <c r="L129" s="8"/>
    </row>
    <row r="130" spans="2:12" x14ac:dyDescent="0.25">
      <c r="B130" s="27"/>
      <c r="C130" s="29" t="s">
        <v>274</v>
      </c>
      <c r="D130" s="16"/>
      <c r="E130" s="37"/>
      <c r="F130" s="38" t="s">
        <v>275</v>
      </c>
      <c r="G130" s="39">
        <v>0</v>
      </c>
    </row>
    <row r="131" spans="2:12" x14ac:dyDescent="0.25">
      <c r="B131" s="27" t="s">
        <v>276</v>
      </c>
      <c r="C131" s="29" t="s">
        <v>277</v>
      </c>
      <c r="D131" s="29"/>
      <c r="E131" s="30"/>
      <c r="F131" s="17">
        <v>1080608975.01</v>
      </c>
      <c r="G131" s="39">
        <f>+F131/$F$139</f>
        <v>7.6071486100723382E-2</v>
      </c>
    </row>
    <row r="132" spans="2:12" x14ac:dyDescent="0.25">
      <c r="B132" s="27"/>
      <c r="C132" s="29" t="s">
        <v>278</v>
      </c>
      <c r="D132" s="16"/>
      <c r="E132" s="37"/>
      <c r="F132" s="30" t="s">
        <v>275</v>
      </c>
      <c r="G132" s="39">
        <v>0</v>
      </c>
    </row>
    <row r="133" spans="2:12" x14ac:dyDescent="0.25">
      <c r="B133" s="27"/>
      <c r="C133" s="29" t="s">
        <v>279</v>
      </c>
      <c r="D133" s="16"/>
      <c r="E133" s="37"/>
      <c r="F133" s="30" t="s">
        <v>275</v>
      </c>
      <c r="G133" s="39">
        <v>0</v>
      </c>
    </row>
    <row r="134" spans="2:12" x14ac:dyDescent="0.25">
      <c r="B134" s="27"/>
      <c r="C134" s="29" t="s">
        <v>280</v>
      </c>
      <c r="D134" s="16"/>
      <c r="E134" s="37"/>
      <c r="F134" s="30" t="s">
        <v>275</v>
      </c>
      <c r="G134" s="39">
        <v>0</v>
      </c>
    </row>
    <row r="135" spans="2:12" x14ac:dyDescent="0.25">
      <c r="B135" s="16" t="s">
        <v>203</v>
      </c>
      <c r="C135" s="16" t="s">
        <v>281</v>
      </c>
      <c r="D135" s="16"/>
      <c r="E135" s="37"/>
      <c r="F135" s="17">
        <v>474420748.66000003</v>
      </c>
      <c r="G135" s="39">
        <f>+F135/$F$139</f>
        <v>3.3397734261137332E-2</v>
      </c>
    </row>
    <row r="136" spans="2:12" x14ac:dyDescent="0.25">
      <c r="B136" s="27"/>
      <c r="C136" s="16"/>
      <c r="D136" s="16"/>
      <c r="E136" s="37"/>
      <c r="F136" s="38"/>
      <c r="G136" s="39"/>
    </row>
    <row r="137" spans="2:12" x14ac:dyDescent="0.25">
      <c r="B137" s="27"/>
      <c r="C137" s="16" t="s">
        <v>282</v>
      </c>
      <c r="D137" s="16"/>
      <c r="E137" s="37"/>
      <c r="F137" s="40">
        <f>SUM(F130:F136)</f>
        <v>1555029723.6700001</v>
      </c>
      <c r="G137" s="39">
        <f>+F137/$F$139</f>
        <v>0.10946922036186073</v>
      </c>
    </row>
    <row r="138" spans="2:12" x14ac:dyDescent="0.25">
      <c r="B138" s="27"/>
      <c r="C138" s="16"/>
      <c r="D138" s="16"/>
      <c r="E138" s="37"/>
      <c r="F138" s="40"/>
      <c r="G138" s="39"/>
    </row>
    <row r="139" spans="2:12" x14ac:dyDescent="0.25">
      <c r="B139" s="41"/>
      <c r="C139" s="42" t="s">
        <v>283</v>
      </c>
      <c r="D139" s="43"/>
      <c r="E139" s="44"/>
      <c r="F139" s="44">
        <f>+F137+F127</f>
        <v>14205177661.17</v>
      </c>
      <c r="G139" s="45">
        <v>1</v>
      </c>
    </row>
    <row r="140" spans="2:12" x14ac:dyDescent="0.25">
      <c r="F140" s="46"/>
    </row>
    <row r="141" spans="2:12" x14ac:dyDescent="0.25">
      <c r="C141" s="29" t="s">
        <v>284</v>
      </c>
      <c r="D141" s="47">
        <v>5.7859043732687638</v>
      </c>
      <c r="F141" s="4">
        <v>0</v>
      </c>
    </row>
    <row r="142" spans="2:12" x14ac:dyDescent="0.25">
      <c r="C142" s="29" t="s">
        <v>285</v>
      </c>
      <c r="D142" s="47">
        <v>4.5901139633438648</v>
      </c>
    </row>
    <row r="143" spans="2:12" x14ac:dyDescent="0.25">
      <c r="C143" s="29" t="s">
        <v>286</v>
      </c>
      <c r="D143" s="47">
        <v>7.04527747121048</v>
      </c>
    </row>
    <row r="144" spans="2:12" x14ac:dyDescent="0.25">
      <c r="C144" s="29" t="s">
        <v>287</v>
      </c>
      <c r="D144" s="48">
        <v>20.017800000000001</v>
      </c>
    </row>
    <row r="145" spans="2:7" x14ac:dyDescent="0.25">
      <c r="C145" s="29" t="s">
        <v>288</v>
      </c>
      <c r="D145" s="48">
        <v>19.896599999999999</v>
      </c>
    </row>
    <row r="146" spans="2:7" x14ac:dyDescent="0.25">
      <c r="C146" s="29" t="s">
        <v>289</v>
      </c>
      <c r="D146" s="49"/>
    </row>
    <row r="147" spans="2:7" x14ac:dyDescent="0.25">
      <c r="C147" s="29" t="s">
        <v>290</v>
      </c>
      <c r="D147" s="50">
        <v>0</v>
      </c>
    </row>
    <row r="148" spans="2:7" x14ac:dyDescent="0.25">
      <c r="C148" s="29" t="s">
        <v>291</v>
      </c>
      <c r="D148" s="50">
        <v>0</v>
      </c>
      <c r="F148" s="46"/>
      <c r="G148" s="51"/>
    </row>
    <row r="149" spans="2:7" x14ac:dyDescent="0.25">
      <c r="B149" s="52"/>
      <c r="C149" s="14"/>
    </row>
    <row r="150" spans="2:7" x14ac:dyDescent="0.25">
      <c r="F150" s="4"/>
    </row>
    <row r="151" spans="2:7" x14ac:dyDescent="0.25">
      <c r="C151" s="35" t="s">
        <v>292</v>
      </c>
      <c r="D151" s="35"/>
      <c r="E151" s="35"/>
      <c r="F151" s="35"/>
      <c r="G151" s="53"/>
    </row>
    <row r="152" spans="2:7" x14ac:dyDescent="0.25">
      <c r="C152" s="35" t="s">
        <v>293</v>
      </c>
      <c r="D152" s="35"/>
      <c r="E152" s="35"/>
      <c r="F152" s="35" t="s">
        <v>11</v>
      </c>
      <c r="G152" s="53" t="s">
        <v>12</v>
      </c>
    </row>
    <row r="153" spans="2:7" x14ac:dyDescent="0.25">
      <c r="C153" s="29" t="s">
        <v>294</v>
      </c>
      <c r="D153" s="16"/>
      <c r="E153" s="37"/>
      <c r="F153" s="54">
        <f>SUMIF(Table1345676857[[Industry ]],A109,Table1345676857[Market Value])</f>
        <v>0</v>
      </c>
      <c r="G153" s="55">
        <f>+F153/$F$139</f>
        <v>0</v>
      </c>
    </row>
    <row r="154" spans="2:7" x14ac:dyDescent="0.25">
      <c r="C154" s="16" t="s">
        <v>295</v>
      </c>
      <c r="D154" s="16"/>
      <c r="E154" s="37"/>
      <c r="F154" s="54">
        <f>SUMIF(Table1345676857[[Industry ]],A110,Table1345676857[Market Value])</f>
        <v>0</v>
      </c>
      <c r="G154" s="55">
        <f>+F154/$F$139</f>
        <v>0</v>
      </c>
    </row>
    <row r="155" spans="2:7" x14ac:dyDescent="0.25">
      <c r="C155" s="16" t="s">
        <v>296</v>
      </c>
      <c r="D155" s="16"/>
      <c r="E155" s="37"/>
      <c r="F155" s="54">
        <f t="shared" ref="F155:F164" si="3">SUMIF($E$167:$E$176,C155,$H$167:$H$176)</f>
        <v>12227365981.5</v>
      </c>
      <c r="G155" s="55">
        <f>+F155/$F$139</f>
        <v>0.86076825458675055</v>
      </c>
    </row>
    <row r="156" spans="2:7" x14ac:dyDescent="0.25">
      <c r="C156" s="16" t="s">
        <v>297</v>
      </c>
      <c r="D156" s="16"/>
      <c r="E156" s="37"/>
      <c r="F156" s="54">
        <f t="shared" si="3"/>
        <v>0</v>
      </c>
      <c r="G156" s="55">
        <f t="shared" ref="G156:G164" si="4">+F156/$F$139</f>
        <v>0</v>
      </c>
    </row>
    <row r="157" spans="2:7" x14ac:dyDescent="0.25">
      <c r="C157" s="16" t="s">
        <v>298</v>
      </c>
      <c r="D157" s="16"/>
      <c r="E157" s="37"/>
      <c r="F157" s="54">
        <f t="shared" si="3"/>
        <v>422781956</v>
      </c>
      <c r="G157" s="55">
        <f>+F157/$F$139</f>
        <v>2.9762525051388752E-2</v>
      </c>
    </row>
    <row r="158" spans="2:7" x14ac:dyDescent="0.25">
      <c r="C158" s="16" t="s">
        <v>299</v>
      </c>
      <c r="D158" s="16"/>
      <c r="E158" s="37"/>
      <c r="F158" s="54">
        <f t="shared" si="3"/>
        <v>0</v>
      </c>
      <c r="G158" s="55">
        <f t="shared" si="4"/>
        <v>0</v>
      </c>
    </row>
    <row r="159" spans="2:7" x14ac:dyDescent="0.25">
      <c r="C159" s="16" t="s">
        <v>300</v>
      </c>
      <c r="D159" s="16"/>
      <c r="E159" s="37"/>
      <c r="F159" s="54">
        <f t="shared" si="3"/>
        <v>0</v>
      </c>
      <c r="G159" s="55">
        <f t="shared" si="4"/>
        <v>0</v>
      </c>
    </row>
    <row r="160" spans="2:7" x14ac:dyDescent="0.25">
      <c r="C160" s="16" t="s">
        <v>301</v>
      </c>
      <c r="D160" s="16"/>
      <c r="E160" s="37"/>
      <c r="F160" s="54">
        <f t="shared" si="3"/>
        <v>0</v>
      </c>
      <c r="G160" s="55">
        <f t="shared" si="4"/>
        <v>0</v>
      </c>
    </row>
    <row r="161" spans="2:9" x14ac:dyDescent="0.25">
      <c r="C161" s="16" t="s">
        <v>302</v>
      </c>
      <c r="D161" s="16"/>
      <c r="E161" s="37"/>
      <c r="F161" s="54">
        <f t="shared" si="3"/>
        <v>0</v>
      </c>
      <c r="G161" s="55">
        <f t="shared" si="4"/>
        <v>0</v>
      </c>
    </row>
    <row r="162" spans="2:9" x14ac:dyDescent="0.25">
      <c r="C162" s="16" t="s">
        <v>303</v>
      </c>
      <c r="D162" s="16"/>
      <c r="E162" s="37"/>
      <c r="F162" s="54">
        <f t="shared" si="3"/>
        <v>0</v>
      </c>
      <c r="G162" s="55">
        <f t="shared" si="4"/>
        <v>0</v>
      </c>
    </row>
    <row r="163" spans="2:9" x14ac:dyDescent="0.25">
      <c r="C163" s="16" t="s">
        <v>304</v>
      </c>
      <c r="D163" s="16"/>
      <c r="E163" s="37"/>
      <c r="F163" s="54">
        <f t="shared" si="3"/>
        <v>0</v>
      </c>
      <c r="G163" s="56">
        <f t="shared" si="4"/>
        <v>0</v>
      </c>
    </row>
    <row r="164" spans="2:9" x14ac:dyDescent="0.25">
      <c r="C164" s="16" t="s">
        <v>305</v>
      </c>
      <c r="D164" s="16"/>
      <c r="E164" s="37"/>
      <c r="F164" s="54">
        <f t="shared" si="3"/>
        <v>0</v>
      </c>
      <c r="G164" s="56">
        <f t="shared" si="4"/>
        <v>0</v>
      </c>
    </row>
    <row r="165" spans="2:9" x14ac:dyDescent="0.25">
      <c r="C165" s="16" t="s">
        <v>306</v>
      </c>
      <c r="D165" s="16"/>
      <c r="E165" s="37"/>
      <c r="F165" s="57">
        <f>SUM(F153:F164)</f>
        <v>12650147937.5</v>
      </c>
      <c r="G165" s="58">
        <f>SUM(G153:G164)</f>
        <v>0.89053077963813931</v>
      </c>
      <c r="H165" s="23">
        <f>F127-H177</f>
        <v>0</v>
      </c>
    </row>
    <row r="167" spans="2:9" x14ac:dyDescent="0.25">
      <c r="B167" s="8"/>
      <c r="C167" s="8"/>
      <c r="D167" s="8"/>
      <c r="E167" s="8" t="s">
        <v>296</v>
      </c>
      <c r="F167" s="8" t="s">
        <v>17</v>
      </c>
      <c r="G167" s="59">
        <f>H167/$F$139</f>
        <v>0.58900590165592215</v>
      </c>
      <c r="H167" s="21">
        <f t="shared" ref="H167:H176" si="5">SUMIF($H$7:$H$126,F167,$F$7:$F$126)</f>
        <v>8366933476.5</v>
      </c>
      <c r="I167" s="8"/>
    </row>
    <row r="168" spans="2:9" x14ac:dyDescent="0.25">
      <c r="B168" s="8"/>
      <c r="C168" s="8" t="s">
        <v>296</v>
      </c>
      <c r="D168" s="8"/>
      <c r="E168" s="8" t="s">
        <v>296</v>
      </c>
      <c r="F168" s="8" t="s">
        <v>26</v>
      </c>
      <c r="G168" s="59">
        <f t="shared" ref="G168:G176" si="6">H168/$F$139</f>
        <v>4.382415488555922E-2</v>
      </c>
      <c r="H168" s="21">
        <f t="shared" si="5"/>
        <v>622529906</v>
      </c>
      <c r="I168" s="8"/>
    </row>
    <row r="169" spans="2:9" x14ac:dyDescent="0.25">
      <c r="B169" s="8"/>
      <c r="C169" s="8" t="s">
        <v>296</v>
      </c>
      <c r="D169" s="8"/>
      <c r="E169" s="8" t="s">
        <v>296</v>
      </c>
      <c r="F169" s="60" t="s">
        <v>270</v>
      </c>
      <c r="G169" s="59">
        <f t="shared" si="6"/>
        <v>0</v>
      </c>
      <c r="H169" s="21">
        <f t="shared" si="5"/>
        <v>0</v>
      </c>
      <c r="I169" s="8"/>
    </row>
    <row r="170" spans="2:9" x14ac:dyDescent="0.25">
      <c r="B170" s="8"/>
      <c r="C170" s="8" t="s">
        <v>296</v>
      </c>
      <c r="D170" s="8"/>
      <c r="E170" s="8" t="s">
        <v>296</v>
      </c>
      <c r="F170" s="22" t="s">
        <v>272</v>
      </c>
      <c r="G170" s="59">
        <f t="shared" si="6"/>
        <v>0</v>
      </c>
      <c r="H170" s="21">
        <f t="shared" si="5"/>
        <v>0</v>
      </c>
      <c r="I170" s="8"/>
    </row>
    <row r="171" spans="2:9" x14ac:dyDescent="0.25">
      <c r="B171" s="8"/>
      <c r="C171" s="8" t="s">
        <v>296</v>
      </c>
      <c r="D171" s="8"/>
      <c r="E171" s="8" t="s">
        <v>296</v>
      </c>
      <c r="F171" s="8" t="s">
        <v>18</v>
      </c>
      <c r="G171" s="59">
        <f t="shared" si="6"/>
        <v>0.2279381980452691</v>
      </c>
      <c r="H171" s="21">
        <f t="shared" si="5"/>
        <v>3237902599</v>
      </c>
      <c r="I171" s="8"/>
    </row>
    <row r="172" spans="2:9" x14ac:dyDescent="0.25">
      <c r="B172" s="8"/>
      <c r="C172" s="8" t="s">
        <v>296</v>
      </c>
      <c r="D172" s="8"/>
      <c r="E172" s="8" t="s">
        <v>298</v>
      </c>
      <c r="F172" s="8" t="s">
        <v>29</v>
      </c>
      <c r="G172" s="59">
        <f t="shared" si="6"/>
        <v>1.8961667528895578E-2</v>
      </c>
      <c r="H172" s="21">
        <f t="shared" si="5"/>
        <v>269353856</v>
      </c>
      <c r="I172" s="8"/>
    </row>
    <row r="173" spans="2:9" x14ac:dyDescent="0.25">
      <c r="B173" s="8"/>
      <c r="C173" s="8" t="s">
        <v>298</v>
      </c>
      <c r="D173" s="8"/>
      <c r="E173" s="8" t="s">
        <v>298</v>
      </c>
      <c r="F173" s="8" t="s">
        <v>307</v>
      </c>
      <c r="G173" s="59">
        <f t="shared" si="6"/>
        <v>0</v>
      </c>
      <c r="H173" s="21">
        <f t="shared" si="5"/>
        <v>0</v>
      </c>
      <c r="I173" s="8"/>
    </row>
    <row r="174" spans="2:9" x14ac:dyDescent="0.25">
      <c r="B174" s="8"/>
      <c r="C174" s="8" t="s">
        <v>299</v>
      </c>
      <c r="D174" s="8"/>
      <c r="E174" s="8" t="s">
        <v>296</v>
      </c>
      <c r="F174" s="8" t="s">
        <v>32</v>
      </c>
      <c r="G174" s="59">
        <f t="shared" si="6"/>
        <v>0</v>
      </c>
      <c r="H174" s="21">
        <f t="shared" si="5"/>
        <v>0</v>
      </c>
      <c r="I174" s="8"/>
    </row>
    <row r="175" spans="2:9" x14ac:dyDescent="0.25">
      <c r="B175" s="8"/>
      <c r="C175" s="8" t="s">
        <v>296</v>
      </c>
      <c r="D175" s="8"/>
      <c r="E175" s="8" t="s">
        <v>298</v>
      </c>
      <c r="F175" s="8" t="s">
        <v>21</v>
      </c>
      <c r="G175" s="59">
        <f t="shared" si="6"/>
        <v>1.0800857522493174E-2</v>
      </c>
      <c r="H175" s="21">
        <f t="shared" si="5"/>
        <v>153428100</v>
      </c>
      <c r="I175" s="8"/>
    </row>
    <row r="176" spans="2:9" x14ac:dyDescent="0.25">
      <c r="B176" s="8"/>
      <c r="C176" s="8" t="s">
        <v>299</v>
      </c>
      <c r="D176" s="8"/>
      <c r="E176" s="8" t="s">
        <v>296</v>
      </c>
      <c r="F176" s="8" t="s">
        <v>308</v>
      </c>
      <c r="G176" s="59">
        <f t="shared" si="6"/>
        <v>0</v>
      </c>
      <c r="H176" s="21">
        <f t="shared" si="5"/>
        <v>0</v>
      </c>
      <c r="I176" s="8"/>
    </row>
    <row r="177" spans="2:9" x14ac:dyDescent="0.25">
      <c r="B177" s="8"/>
      <c r="C177" s="8" t="s">
        <v>296</v>
      </c>
      <c r="D177" s="8"/>
      <c r="E177" s="61"/>
      <c r="F177" s="8"/>
      <c r="G177" s="62">
        <f>SUM(G167:G176)</f>
        <v>0.89053077963813931</v>
      </c>
      <c r="H177" s="63">
        <f>SUM(H167:H176)</f>
        <v>12650147937.5</v>
      </c>
      <c r="I177" s="8"/>
    </row>
    <row r="178" spans="2:9" x14ac:dyDescent="0.25">
      <c r="B178" s="8"/>
      <c r="C178" s="8"/>
      <c r="D178" s="8"/>
      <c r="E178" s="61"/>
      <c r="F178" s="8"/>
      <c r="G178" s="64"/>
      <c r="H178" s="23">
        <f>+H177-F127</f>
        <v>0</v>
      </c>
      <c r="I178" s="8"/>
    </row>
    <row r="179" spans="2:9" x14ac:dyDescent="0.25">
      <c r="B179" s="8"/>
      <c r="C179" s="8"/>
      <c r="D179" s="8"/>
      <c r="E179" s="61"/>
      <c r="F179" s="8"/>
      <c r="G179" s="64"/>
      <c r="H179" s="8"/>
      <c r="I179" s="8"/>
    </row>
    <row r="180" spans="2:9" x14ac:dyDescent="0.25">
      <c r="B180" s="8"/>
      <c r="C180" s="8"/>
      <c r="D180" s="8"/>
      <c r="E180" s="61"/>
      <c r="F180" s="8"/>
      <c r="G180" s="64"/>
      <c r="H180" s="8"/>
      <c r="I180" s="8"/>
    </row>
    <row r="181" spans="2:9" x14ac:dyDescent="0.25">
      <c r="B181" s="8"/>
      <c r="C181" s="8"/>
      <c r="D181" s="8"/>
      <c r="E181" s="61"/>
      <c r="F181" s="8"/>
      <c r="G181" s="64"/>
      <c r="H181" s="8"/>
      <c r="I181" s="8"/>
    </row>
    <row r="182" spans="2:9" x14ac:dyDescent="0.25">
      <c r="F182" s="2"/>
    </row>
    <row r="183" spans="2:9" x14ac:dyDescent="0.25">
      <c r="F183" s="2"/>
    </row>
    <row r="184" spans="2:9" x14ac:dyDescent="0.25">
      <c r="F184" s="2"/>
    </row>
    <row r="185" spans="2:9" x14ac:dyDescent="0.25">
      <c r="F185" s="2"/>
    </row>
    <row r="186" spans="2:9" x14ac:dyDescent="0.25">
      <c r="F186" s="2"/>
    </row>
    <row r="187" spans="2:9" x14ac:dyDescent="0.25">
      <c r="F187" s="2"/>
    </row>
    <row r="188" spans="2:9" x14ac:dyDescent="0.25">
      <c r="F188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40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2025-12-02T11:30:26Z</dcterms:created>
  <dcterms:modified xsi:type="dcterms:W3CDTF">2025-12-02T11:30:29Z</dcterms:modified>
</cp:coreProperties>
</file>