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BF57235B-771C-4F20-A818-3361BCDD3403}" xr6:coauthVersionLast="47" xr6:coauthVersionMax="47" xr10:uidLastSave="{00000000-0000-0000-0000-000000000000}"/>
  <bookViews>
    <workbookView xWindow="-120" yWindow="-120" windowWidth="20730" windowHeight="11040" xr2:uid="{319EB375-6B53-4286-9A70-5FAE94CDA3CB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F125" i="1" s="1"/>
  <c r="G125" i="1" s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F131" i="1"/>
  <c r="F130" i="1"/>
  <c r="F129" i="1"/>
  <c r="F128" i="1"/>
  <c r="F127" i="1"/>
  <c r="F126" i="1"/>
  <c r="F124" i="1"/>
  <c r="F123" i="1"/>
  <c r="F122" i="1"/>
  <c r="F121" i="1"/>
  <c r="F120" i="1"/>
  <c r="F104" i="1"/>
  <c r="F106" i="1" s="1"/>
  <c r="F94" i="1"/>
  <c r="G120" i="1" l="1"/>
  <c r="G131" i="1"/>
  <c r="G128" i="1"/>
  <c r="G129" i="1"/>
  <c r="G121" i="1"/>
  <c r="G123" i="1"/>
  <c r="G126" i="1"/>
  <c r="G55" i="1"/>
  <c r="G15" i="1"/>
  <c r="G102" i="1"/>
  <c r="G87" i="1"/>
  <c r="G71" i="1"/>
  <c r="G63" i="1"/>
  <c r="G47" i="1"/>
  <c r="G31" i="1"/>
  <c r="G98" i="1"/>
  <c r="G86" i="1"/>
  <c r="G78" i="1"/>
  <c r="G70" i="1"/>
  <c r="G62" i="1"/>
  <c r="G54" i="1"/>
  <c r="G46" i="1"/>
  <c r="G38" i="1"/>
  <c r="G30" i="1"/>
  <c r="G22" i="1"/>
  <c r="G14" i="1"/>
  <c r="G45" i="1"/>
  <c r="G29" i="1"/>
  <c r="G21" i="1"/>
  <c r="G90" i="1"/>
  <c r="G66" i="1"/>
  <c r="G50" i="1"/>
  <c r="G34" i="1"/>
  <c r="G18" i="1"/>
  <c r="G17" i="1"/>
  <c r="G64" i="1"/>
  <c r="G32" i="1"/>
  <c r="G16" i="1"/>
  <c r="G94" i="1"/>
  <c r="G85" i="1"/>
  <c r="G77" i="1"/>
  <c r="G69" i="1"/>
  <c r="G61" i="1"/>
  <c r="G53" i="1"/>
  <c r="G37" i="1"/>
  <c r="G13" i="1"/>
  <c r="G74" i="1"/>
  <c r="G48" i="1"/>
  <c r="G84" i="1"/>
  <c r="G76" i="1"/>
  <c r="G68" i="1"/>
  <c r="G60" i="1"/>
  <c r="G52" i="1"/>
  <c r="G44" i="1"/>
  <c r="G36" i="1"/>
  <c r="G28" i="1"/>
  <c r="G20" i="1"/>
  <c r="G12" i="1"/>
  <c r="G51" i="1"/>
  <c r="G35" i="1"/>
  <c r="G19" i="1"/>
  <c r="G11" i="1"/>
  <c r="G58" i="1"/>
  <c r="G42" i="1"/>
  <c r="G26" i="1"/>
  <c r="G10" i="1"/>
  <c r="G89" i="1"/>
  <c r="G81" i="1"/>
  <c r="G73" i="1"/>
  <c r="G65" i="1"/>
  <c r="G57" i="1"/>
  <c r="G49" i="1"/>
  <c r="G41" i="1"/>
  <c r="G33" i="1"/>
  <c r="G25" i="1"/>
  <c r="G9" i="1"/>
  <c r="G130" i="1"/>
  <c r="G88" i="1"/>
  <c r="G80" i="1"/>
  <c r="G72" i="1"/>
  <c r="G56" i="1"/>
  <c r="G40" i="1"/>
  <c r="G24" i="1"/>
  <c r="G8" i="1"/>
  <c r="G79" i="1"/>
  <c r="G39" i="1"/>
  <c r="G7" i="1"/>
  <c r="G91" i="1"/>
  <c r="G83" i="1"/>
  <c r="G75" i="1"/>
  <c r="G67" i="1"/>
  <c r="G59" i="1"/>
  <c r="G43" i="1"/>
  <c r="G27" i="1"/>
  <c r="G82" i="1"/>
  <c r="G23" i="1"/>
  <c r="G122" i="1"/>
  <c r="G124" i="1"/>
  <c r="G127" i="1"/>
  <c r="G104" i="1"/>
</calcChain>
</file>

<file path=xl/sharedStrings.xml><?xml version="1.0" encoding="utf-8"?>
<sst xmlns="http://schemas.openxmlformats.org/spreadsheetml/2006/main" count="336" uniqueCount="283">
  <si>
    <t>NAME OF PENSION FUND</t>
  </si>
  <si>
    <t>ADITYA BIRLA SUN LIFE PENSION FUND MANAGEMENT LIMITED</t>
  </si>
  <si>
    <t>E-TIER II</t>
  </si>
  <si>
    <t>SCHEME NAME</t>
  </si>
  <si>
    <t>Scheme E Tier II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</si>
  <si>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</si>
  <si>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</si>
  <si>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</si>
  <si>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</si>
  <si>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</si>
  <si>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</si>
  <si>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</si>
  <si>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</si>
  <si>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</si>
  <si>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</si>
  <si>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</si>
  <si>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</si>
  <si>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</si>
  <si>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</si>
  <si>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</si>
  <si>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</si>
  <si>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</si>
  <si>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</si>
  <si>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</si>
  <si>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</si>
  <si>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</si>
  <si>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</si>
  <si>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</si>
  <si>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</si>
  <si>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</si>
  <si>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</si>
  <si>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</si>
  <si>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</si>
  <si>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</si>
  <si>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</si>
  <si>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</si>
  <si>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</si>
  <si>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</si>
  <si>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</si>
  <si>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</si>
  <si>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</si>
  <si>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</si>
  <si>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</si>
  <si>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</si>
  <si>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</si>
  <si>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</si>
  <si>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</si>
  <si>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</si>
  <si>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</si>
  <si>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</si>
  <si>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</si>
  <si>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</si>
  <si>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</si>
  <si>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</si>
  <si>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</si>
  <si>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</si>
  <si>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</si>
  <si>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</si>
  <si>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</si>
  <si>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</si>
  <si>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</si>
  <si>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</si>
  <si>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</si>
  <si>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</si>
  <si>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</si>
  <si>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</si>
  <si>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</si>
  <si>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</si>
  <si>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</si>
  <si>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</si>
  <si>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</si>
  <si>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</si>
  <si>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</si>
  <si>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</si>
  <si>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</si>
  <si>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</si>
  <si>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</si>
  <si>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</si>
  <si>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</si>
  <si>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</si>
  <si>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</si>
  <si>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</si>
  <si>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</si>
  <si>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</si>
  <si>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</si>
  <si>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</si>
  <si>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</si>
  <si>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</si>
  <si>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</si>
  <si>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</si>
  <si>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</si>
  <si>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</si>
  <si>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</si>
  <si>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</si>
  <si>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</si>
  <si>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</si>
  <si>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</si>
  <si>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</si>
  <si>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</si>
  <si>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</si>
  <si>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</si>
  <si>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</si>
  <si>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</si>
  <si>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</si>
  <si>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</si>
  <si>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</si>
  <si>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</si>
  <si>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</si>
  <si>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</si>
  <si>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</si>
  <si>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</si>
  <si>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</si>
  <si>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</si>
  <si>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INE1TAE01010</t>
  </si>
  <si>
    <t>TML COMMERCIAL VEHICLES LIMITED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</si>
  <si>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</si>
  <si>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</si>
  <si>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</si>
  <si>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</si>
  <si>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</si>
  <si>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</si>
  <si>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</si>
  <si>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</si>
  <si>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</si>
  <si>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</si>
  <si>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</si>
  <si>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</si>
  <si>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</si>
  <si>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</si>
  <si>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</si>
  <si>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</si>
  <si>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</si>
  <si>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</si>
  <si>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</si>
  <si>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</si>
  <si>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</si>
  <si>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</si>
  <si>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</si>
  <si>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</si>
  <si>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</si>
  <si>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</si>
  <si>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</si>
  <si>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</si>
  <si>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</si>
  <si>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</si>
  <si>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</si>
  <si>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</si>
  <si>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</si>
  <si>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</si>
  <si>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</si>
  <si>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</si>
  <si>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</si>
  <si>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</si>
  <si>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</si>
  <si>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</si>
  <si>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</si>
  <si>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</si>
  <si>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</si>
  <si>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</si>
  <si>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</si>
  <si>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</si>
  <si>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</si>
  <si>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</si>
  <si>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</si>
  <si>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</si>
  <si>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</si>
  <si>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</si>
  <si>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</si>
  <si>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</si>
  <si>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</si>
  <si>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</si>
  <si>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</si>
  <si>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</si>
  <si>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</si>
  <si>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</si>
  <si>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</si>
  <si>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</si>
  <si>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</si>
  <si>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</si>
  <si>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</si>
  <si>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</si>
  <si>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</si>
  <si>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</si>
  <si>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</si>
  <si>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</si>
  <si>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</si>
  <si>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</si>
  <si>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</si>
  <si>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</si>
  <si>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</si>
  <si>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</si>
  <si>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</si>
  <si>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</si>
  <si>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</si>
  <si>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</si>
  <si>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</si>
  <si>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</si>
  <si>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</si>
  <si>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</si>
  <si>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</si>
  <si>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</si>
  <si>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</si>
  <si>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</si>
  <si>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</si>
  <si>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</si>
  <si>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</si>
  <si>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</si>
  <si>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</si>
  <si>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</si>
  <si>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</si>
  <si>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</si>
  <si>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</si>
  <si>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</si>
  <si>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</si>
  <si>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</si>
  <si>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</si>
  <si>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</si>
  <si>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</si>
  <si>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</si>
  <si>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</si>
  <si>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</si>
  <si>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</si>
  <si>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</si>
  <si>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</si>
  <si>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</si>
  <si>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</si>
  <si>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</si>
  <si>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02A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</si>
  <si>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</si>
  <si>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</si>
  <si>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</si>
  <si>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</si>
  <si>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</si>
  <si>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</si>
  <si>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</si>
  <si>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</si>
  <si>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</si>
  <si>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</si>
  <si>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</si>
  <si>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</si>
  <si>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</si>
  <si>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</si>
  <si>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</si>
  <si>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</si>
  <si>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</si>
  <si>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</si>
  <si>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</si>
  <si>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</si>
  <si>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</si>
  <si>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</si>
  <si>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</si>
  <si>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</si>
  <si>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</si>
  <si>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</si>
  <si>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</si>
  <si>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GOI</t>
  </si>
  <si>
    <t xml:space="preserve">Total investment in Infrastructure </t>
  </si>
  <si>
    <t>SDL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</si>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</sst>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0" fontId="0" fillId="0" borderId="5" xfId="3" applyNumberFormat="1" applyFont="1" applyFill="1" applyBorder="1"/>
    <xf numFmtId="164" fontId="0" fillId="0" borderId="6" xfId="2" quotePrefix="1" applyFont="1" applyFill="1" applyBorder="1"/>
    <xf numFmtId="164" fontId="2" fillId="0" borderId="6" xfId="1" quotePrefix="1" applyNumberFormat="1" applyBorder="1"/>
    <xf numFmtId="164" fontId="2" fillId="0" borderId="7" xfId="1" quotePrefix="1" applyNumberFormat="1" applyBorder="1"/>
    <xf numFmtId="0" fontId="8" fillId="0" borderId="8" xfId="0" applyFont="1" applyBorder="1"/>
    <xf numFmtId="0" fontId="0" fillId="0" borderId="5" xfId="0" applyBorder="1" applyAlignment="1">
      <alignment horizontal="left" vertical="top"/>
    </xf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9" fontId="0" fillId="0" borderId="5" xfId="3" applyFont="1" applyBorder="1"/>
    <xf numFmtId="0" fontId="2" fillId="0" borderId="5" xfId="1" quotePrefix="1" applyBorder="1"/>
    <xf numFmtId="0" fontId="5" fillId="0" borderId="5" xfId="1" applyFont="1" applyBorder="1"/>
    <xf numFmtId="0" fontId="3" fillId="2" borderId="5" xfId="1" applyFont="1" applyFill="1" applyBorder="1"/>
    <xf numFmtId="9" fontId="3" fillId="2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2" fillId="0" borderId="5" xfId="1" applyNumberFormat="1" applyBorder="1"/>
    <xf numFmtId="164" fontId="0" fillId="3" borderId="5" xfId="2" applyFont="1" applyFill="1" applyBorder="1" applyAlignment="1">
      <alignment horizontal="right"/>
    </xf>
    <xf numFmtId="166" fontId="2" fillId="0" borderId="5" xfId="1" applyNumberFormat="1" applyBorder="1" applyAlignment="1">
      <alignment horizontal="right" vertical="top"/>
    </xf>
    <xf numFmtId="0" fontId="5" fillId="0" borderId="0" xfId="1" applyFont="1"/>
    <xf numFmtId="164" fontId="0" fillId="0" borderId="5" xfId="2" applyFont="1" applyFill="1" applyBorder="1"/>
    <xf numFmtId="9" fontId="0" fillId="0" borderId="0" xfId="3" applyFont="1"/>
    <xf numFmtId="10" fontId="0" fillId="3" borderId="0" xfId="4" applyNumberFormat="1" applyFont="1" applyFill="1" applyBorder="1"/>
    <xf numFmtId="164" fontId="10" fillId="0" borderId="0" xfId="2" applyFont="1" applyFill="1" applyBorder="1"/>
    <xf numFmtId="9" fontId="5" fillId="0" borderId="0" xfId="3" applyFont="1" applyFill="1" applyBorder="1"/>
    <xf numFmtId="0" fontId="3" fillId="0" borderId="0" xfId="1" applyFont="1"/>
    <xf numFmtId="9" fontId="3" fillId="0" borderId="0" xfId="3" applyFont="1" applyFill="1" applyBorder="1"/>
    <xf numFmtId="0" fontId="5" fillId="0" borderId="0" xfId="1" applyFont="1" applyAlignment="1">
      <alignment vertical="top"/>
    </xf>
    <xf numFmtId="165" fontId="10" fillId="0" borderId="0" xfId="2" applyNumberFormat="1" applyFont="1" applyFill="1" applyBorder="1" applyAlignment="1">
      <alignment vertical="top"/>
    </xf>
    <xf numFmtId="9" fontId="10" fillId="0" borderId="0" xfId="3" applyFont="1" applyFill="1" applyBorder="1" applyAlignment="1">
      <alignment vertical="center"/>
    </xf>
  </cellXfs>
  <cellStyles count="5">
    <cellStyle name="Comma 2 11" xfId="2" xr:uid="{1FDC7C3A-0AF7-4607-8830-1143E12E001A}"/>
    <cellStyle name="Normal" xfId="0" builtinId="0"/>
    <cellStyle name="Normal 2 11" xfId="1" xr:uid="{FB789F77-FE59-4FCE-966C-7DA34C8A3F11}"/>
    <cellStyle name="Percent 2 10" xfId="4" xr:uid="{E0413B9A-919A-4D6E-9C23-A83C4C5E9E40}"/>
    <cellStyle name="Percent 3" xfId="3" xr:uid="{9DE87D2B-0BA0-4931-B72D-A4FE25D4B9B8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ECEB6F-DF84-4CDA-9F58-A0CF1AF6A204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878E4D26-A6ED-4B88-9FCF-5B8A4F72B31A}" name="ISIN No." dataDxfId="6"/>
    <tableColumn id="2" xr3:uid="{14F88D83-9CB5-4DEC-B5C5-799F21E28E2D}" name="Name of the Instrument" dataDxfId="5"/>
    <tableColumn id="3" xr3:uid="{155D4A12-3FE9-41CA-990D-3F12B072A7AC}" name="Industry " dataDxfId="4"/>
    <tableColumn id="4" xr3:uid="{C5644485-D3BD-4888-8F6C-8107CB570002}" name="Quantity" dataDxfId="3"/>
    <tableColumn id="5" xr3:uid="{B9688098-9FEF-4935-953F-F1735DA61640}" name="Market Value" dataDxfId="2"/>
    <tableColumn id="6" xr3:uid="{0E818A97-EF91-4B63-9BFE-CD429F162027}" name="% of Portfolio" dataDxfId="1">
      <calculatedColumnFormula>+F7/$F$106</calculatedColumnFormula>
    </tableColumn>
    <tableColumn id="7" xr3:uid="{D12A8A59-930D-49B5-9A3B-40129CE3C46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7752-4718-4F86-BAD5-EBB1EC0A267F}">
  <sheetPr>
    <tabColor rgb="FF7030A0"/>
  </sheetPr>
  <dimension ref="A2:O144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89.7109375" style="1" bestFit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701939.7</v>
      </c>
      <c r="G7" s="17">
        <f t="shared" ref="G7:G70" si="0">+F7/$F$106</f>
        <v>1.2927618282168873E-3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23014</v>
      </c>
      <c r="F8" s="16">
        <v>36074445</v>
      </c>
      <c r="G8" s="17">
        <f t="shared" si="0"/>
        <v>6.6438278772534956E-2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420</v>
      </c>
      <c r="F9" s="16">
        <v>1384740</v>
      </c>
      <c r="G9" s="17">
        <f t="shared" si="0"/>
        <v>2.5502746375579734E-3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10862</v>
      </c>
      <c r="F10" s="16">
        <v>16945806.199999999</v>
      </c>
      <c r="G10" s="17">
        <f t="shared" si="0"/>
        <v>3.1209078790843524E-2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4753</v>
      </c>
      <c r="F11" s="16">
        <v>19342808.800000001</v>
      </c>
      <c r="G11" s="17">
        <f t="shared" si="0"/>
        <v>3.5623636712865364E-2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28500</v>
      </c>
      <c r="F12" s="16">
        <v>8259300</v>
      </c>
      <c r="G12" s="17">
        <f t="shared" si="0"/>
        <v>1.521114672356007E-2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19</v>
      </c>
      <c r="E13" s="16">
        <v>12330</v>
      </c>
      <c r="F13" s="16">
        <v>4427703</v>
      </c>
      <c r="G13" s="17">
        <f t="shared" si="0"/>
        <v>8.1544973522389413E-3</v>
      </c>
      <c r="H13" s="18"/>
    </row>
    <row r="14" spans="1:8" x14ac:dyDescent="0.25">
      <c r="A14" s="13"/>
      <c r="B14" s="14" t="s">
        <v>34</v>
      </c>
      <c r="C14" s="15" t="s">
        <v>35</v>
      </c>
      <c r="D14" s="15" t="s">
        <v>36</v>
      </c>
      <c r="E14" s="16">
        <v>2229</v>
      </c>
      <c r="F14" s="16">
        <v>5498051.4000000004</v>
      </c>
      <c r="G14" s="17">
        <f t="shared" si="0"/>
        <v>1.0125757211758244E-2</v>
      </c>
      <c r="H14" s="18"/>
    </row>
    <row r="15" spans="1:8" x14ac:dyDescent="0.25">
      <c r="A15" s="13"/>
      <c r="B15" s="14" t="s">
        <v>37</v>
      </c>
      <c r="C15" s="15" t="s">
        <v>38</v>
      </c>
      <c r="D15" s="15" t="s">
        <v>39</v>
      </c>
      <c r="E15" s="16">
        <v>8525</v>
      </c>
      <c r="F15" s="16">
        <v>6891610</v>
      </c>
      <c r="G15" s="17">
        <f t="shared" si="0"/>
        <v>1.2692273058437618E-2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31</v>
      </c>
      <c r="E16" s="16">
        <v>43316</v>
      </c>
      <c r="F16" s="16">
        <v>43645201.600000001</v>
      </c>
      <c r="G16" s="17">
        <f t="shared" si="0"/>
        <v>8.0381335623716146E-2</v>
      </c>
      <c r="H16" s="18"/>
    </row>
    <row r="17" spans="1:8" x14ac:dyDescent="0.25">
      <c r="A17" s="13"/>
      <c r="B17" s="14" t="s">
        <v>42</v>
      </c>
      <c r="C17" s="15" t="s">
        <v>43</v>
      </c>
      <c r="D17" s="15" t="s">
        <v>44</v>
      </c>
      <c r="E17" s="16">
        <v>3898</v>
      </c>
      <c r="F17" s="16">
        <v>7139576.7999999998</v>
      </c>
      <c r="G17" s="17">
        <f t="shared" si="0"/>
        <v>1.3148953331266025E-2</v>
      </c>
      <c r="H17" s="18"/>
    </row>
    <row r="18" spans="1:8" x14ac:dyDescent="0.25">
      <c r="A18" s="13"/>
      <c r="B18" s="14" t="s">
        <v>45</v>
      </c>
      <c r="C18" s="15" t="s">
        <v>46</v>
      </c>
      <c r="D18" s="15" t="s">
        <v>47</v>
      </c>
      <c r="E18" s="16">
        <v>250</v>
      </c>
      <c r="F18" s="16">
        <v>684850</v>
      </c>
      <c r="G18" s="17">
        <f t="shared" si="0"/>
        <v>1.2612877403206221E-3</v>
      </c>
      <c r="H18" s="18"/>
    </row>
    <row r="19" spans="1:8" x14ac:dyDescent="0.25">
      <c r="A19" s="13"/>
      <c r="B19" s="14" t="s">
        <v>48</v>
      </c>
      <c r="C19" s="15" t="s">
        <v>49</v>
      </c>
      <c r="D19" s="15" t="s">
        <v>50</v>
      </c>
      <c r="E19" s="16">
        <v>6500</v>
      </c>
      <c r="F19" s="16">
        <v>4837950</v>
      </c>
      <c r="G19" s="17">
        <f t="shared" si="0"/>
        <v>8.9100489498198931E-3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44</v>
      </c>
      <c r="E20" s="16">
        <v>2500</v>
      </c>
      <c r="F20" s="16">
        <v>3828250</v>
      </c>
      <c r="G20" s="17">
        <f t="shared" si="0"/>
        <v>7.0504852038875982E-3</v>
      </c>
      <c r="H20" s="18"/>
    </row>
    <row r="21" spans="1:8" x14ac:dyDescent="0.25">
      <c r="A21" s="13"/>
      <c r="B21" s="14" t="s">
        <v>53</v>
      </c>
      <c r="C21" s="15" t="s">
        <v>54</v>
      </c>
      <c r="D21" s="15" t="s">
        <v>31</v>
      </c>
      <c r="E21" s="16">
        <v>21093</v>
      </c>
      <c r="F21" s="16">
        <v>20650047</v>
      </c>
      <c r="G21" s="17">
        <f t="shared" si="0"/>
        <v>3.8031176342475929E-2</v>
      </c>
      <c r="H21" s="18"/>
    </row>
    <row r="22" spans="1:8" x14ac:dyDescent="0.25">
      <c r="A22" s="13"/>
      <c r="B22" s="14" t="s">
        <v>55</v>
      </c>
      <c r="C22" s="15" t="s">
        <v>56</v>
      </c>
      <c r="D22" s="15" t="s">
        <v>57</v>
      </c>
      <c r="E22" s="16">
        <v>815</v>
      </c>
      <c r="F22" s="16">
        <v>5748602.5</v>
      </c>
      <c r="G22" s="17">
        <f t="shared" si="0"/>
        <v>1.058719698799223E-2</v>
      </c>
      <c r="H22" s="18"/>
    </row>
    <row r="23" spans="1:8" x14ac:dyDescent="0.25">
      <c r="A23" s="13"/>
      <c r="B23" s="14" t="s">
        <v>58</v>
      </c>
      <c r="C23" s="15" t="s">
        <v>59</v>
      </c>
      <c r="D23" s="15" t="s">
        <v>60</v>
      </c>
      <c r="E23" s="16">
        <v>1675</v>
      </c>
      <c r="F23" s="16">
        <v>7608520</v>
      </c>
      <c r="G23" s="17">
        <f t="shared" si="0"/>
        <v>1.4012605677132597E-2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25</v>
      </c>
      <c r="E24" s="16">
        <v>19300</v>
      </c>
      <c r="F24" s="16">
        <v>4815929</v>
      </c>
      <c r="G24" s="17">
        <f t="shared" si="0"/>
        <v>8.8694928903475991E-3</v>
      </c>
      <c r="H24" s="18"/>
    </row>
    <row r="25" spans="1:8" x14ac:dyDescent="0.25">
      <c r="A25" s="13"/>
      <c r="B25" s="14" t="s">
        <v>63</v>
      </c>
      <c r="C25" s="15" t="s">
        <v>64</v>
      </c>
      <c r="D25" s="15" t="s">
        <v>65</v>
      </c>
      <c r="E25" s="16">
        <v>11500</v>
      </c>
      <c r="F25" s="16">
        <v>6327300</v>
      </c>
      <c r="G25" s="17">
        <f t="shared" si="0"/>
        <v>1.1652983747288709E-2</v>
      </c>
      <c r="H25" s="18"/>
    </row>
    <row r="26" spans="1:8" x14ac:dyDescent="0.25">
      <c r="A26" s="13"/>
      <c r="B26" s="14" t="s">
        <v>66</v>
      </c>
      <c r="C26" s="15" t="s">
        <v>67</v>
      </c>
      <c r="D26" s="15" t="s">
        <v>68</v>
      </c>
      <c r="E26" s="16">
        <v>39630</v>
      </c>
      <c r="F26" s="16">
        <v>6656254.7999999998</v>
      </c>
      <c r="G26" s="17">
        <f t="shared" si="0"/>
        <v>1.2258819560035474E-2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44</v>
      </c>
      <c r="E27" s="16">
        <v>3185</v>
      </c>
      <c r="F27" s="16">
        <v>4009278</v>
      </c>
      <c r="G27" s="17">
        <f t="shared" si="0"/>
        <v>7.383884338084519E-3</v>
      </c>
      <c r="H27" s="18"/>
    </row>
    <row r="28" spans="1:8" x14ac:dyDescent="0.25">
      <c r="A28" s="13"/>
      <c r="B28" s="14" t="s">
        <v>71</v>
      </c>
      <c r="C28" s="15" t="s">
        <v>72</v>
      </c>
      <c r="D28" s="15" t="s">
        <v>31</v>
      </c>
      <c r="E28" s="16">
        <v>23242</v>
      </c>
      <c r="F28" s="16">
        <v>32278489.600000001</v>
      </c>
      <c r="G28" s="17">
        <f t="shared" si="0"/>
        <v>5.9447270509668838E-2</v>
      </c>
      <c r="H28" s="18"/>
    </row>
    <row r="29" spans="1:8" x14ac:dyDescent="0.25">
      <c r="A29" s="13"/>
      <c r="B29" s="14" t="s">
        <v>73</v>
      </c>
      <c r="C29" s="15" t="s">
        <v>74</v>
      </c>
      <c r="D29" s="15" t="s">
        <v>75</v>
      </c>
      <c r="E29" s="16">
        <v>2000</v>
      </c>
      <c r="F29" s="16">
        <v>3294400</v>
      </c>
      <c r="G29" s="17">
        <f t="shared" si="0"/>
        <v>6.0672940522921185E-3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78</v>
      </c>
      <c r="E30" s="16">
        <v>3645</v>
      </c>
      <c r="F30" s="16">
        <v>13695358.5</v>
      </c>
      <c r="G30" s="17">
        <f t="shared" si="0"/>
        <v>2.5222731657072096E-2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36</v>
      </c>
      <c r="E31" s="16">
        <v>1600</v>
      </c>
      <c r="F31" s="16">
        <v>1832960</v>
      </c>
      <c r="G31" s="17">
        <f t="shared" si="0"/>
        <v>3.3757610812558772E-3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83</v>
      </c>
      <c r="E32" s="16">
        <v>1296</v>
      </c>
      <c r="F32" s="16">
        <v>2249856</v>
      </c>
      <c r="G32" s="17">
        <f t="shared" si="0"/>
        <v>4.1435581372370493E-3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86</v>
      </c>
      <c r="E33" s="16">
        <v>4750</v>
      </c>
      <c r="F33" s="16">
        <v>2321087.5</v>
      </c>
      <c r="G33" s="17">
        <f t="shared" si="0"/>
        <v>4.2747451382951626E-3</v>
      </c>
      <c r="H33" s="18"/>
    </row>
    <row r="34" spans="1:8" x14ac:dyDescent="0.25">
      <c r="A34" s="13"/>
      <c r="B34" s="14" t="s">
        <v>87</v>
      </c>
      <c r="C34" s="15" t="s">
        <v>88</v>
      </c>
      <c r="D34" s="15" t="s">
        <v>89</v>
      </c>
      <c r="E34" s="16">
        <v>1610</v>
      </c>
      <c r="F34" s="16">
        <v>3165260</v>
      </c>
      <c r="G34" s="17">
        <f t="shared" si="0"/>
        <v>5.8294570094579133E-3</v>
      </c>
      <c r="H34" s="18"/>
    </row>
    <row r="35" spans="1:8" x14ac:dyDescent="0.25">
      <c r="A35" s="13"/>
      <c r="B35" s="14" t="s">
        <v>90</v>
      </c>
      <c r="C35" s="15" t="s">
        <v>91</v>
      </c>
      <c r="D35" s="15" t="s">
        <v>92</v>
      </c>
      <c r="E35" s="16">
        <v>22300</v>
      </c>
      <c r="F35" s="16">
        <v>3926807</v>
      </c>
      <c r="G35" s="17">
        <f t="shared" si="0"/>
        <v>7.2319975581590142E-3</v>
      </c>
      <c r="H35" s="18"/>
    </row>
    <row r="36" spans="1:8" x14ac:dyDescent="0.25">
      <c r="A36" s="13"/>
      <c r="B36" s="14" t="s">
        <v>93</v>
      </c>
      <c r="C36" s="15" t="s">
        <v>94</v>
      </c>
      <c r="D36" s="15" t="s">
        <v>83</v>
      </c>
      <c r="E36" s="16">
        <v>13000</v>
      </c>
      <c r="F36" s="16">
        <v>4715100</v>
      </c>
      <c r="G36" s="17">
        <f t="shared" si="0"/>
        <v>8.6837961953504638E-3</v>
      </c>
      <c r="H36" s="18"/>
    </row>
    <row r="37" spans="1:8" x14ac:dyDescent="0.25">
      <c r="A37" s="13"/>
      <c r="B37" s="14" t="s">
        <v>95</v>
      </c>
      <c r="C37" s="15" t="s">
        <v>96</v>
      </c>
      <c r="D37" s="15" t="s">
        <v>97</v>
      </c>
      <c r="E37" s="16">
        <v>31793</v>
      </c>
      <c r="F37" s="16">
        <v>12852320.25</v>
      </c>
      <c r="G37" s="17">
        <f t="shared" si="0"/>
        <v>2.3670108733298494E-2</v>
      </c>
      <c r="H37" s="18"/>
    </row>
    <row r="38" spans="1:8" x14ac:dyDescent="0.25">
      <c r="A38" s="13"/>
      <c r="B38" s="14" t="s">
        <v>98</v>
      </c>
      <c r="C38" s="15" t="s">
        <v>99</v>
      </c>
      <c r="D38" s="15" t="s">
        <v>100</v>
      </c>
      <c r="E38" s="16">
        <v>2695</v>
      </c>
      <c r="F38" s="16">
        <v>961576</v>
      </c>
      <c r="G38" s="17">
        <f t="shared" si="0"/>
        <v>1.7709338105958128E-3</v>
      </c>
      <c r="H38" s="18"/>
    </row>
    <row r="39" spans="1:8" x14ac:dyDescent="0.25">
      <c r="A39" s="13"/>
      <c r="B39" s="14" t="s">
        <v>101</v>
      </c>
      <c r="C39" s="15" t="s">
        <v>102</v>
      </c>
      <c r="D39" s="15" t="s">
        <v>57</v>
      </c>
      <c r="E39" s="16">
        <v>725</v>
      </c>
      <c r="F39" s="16">
        <v>4476512.5</v>
      </c>
      <c r="G39" s="17">
        <f t="shared" si="0"/>
        <v>8.2443897724202644E-3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44</v>
      </c>
      <c r="E40" s="16">
        <v>550</v>
      </c>
      <c r="F40" s="16">
        <v>1413225</v>
      </c>
      <c r="G40" s="17">
        <f t="shared" si="0"/>
        <v>2.602735441066819E-3</v>
      </c>
      <c r="H40" s="18"/>
    </row>
    <row r="41" spans="1:8" x14ac:dyDescent="0.25">
      <c r="A41" s="13"/>
      <c r="B41" s="14" t="s">
        <v>105</v>
      </c>
      <c r="C41" s="15" t="s">
        <v>106</v>
      </c>
      <c r="D41" s="15" t="s">
        <v>31</v>
      </c>
      <c r="E41" s="16">
        <v>15000</v>
      </c>
      <c r="F41" s="16">
        <v>3868800</v>
      </c>
      <c r="G41" s="17">
        <f t="shared" si="0"/>
        <v>7.1251661090055091E-3</v>
      </c>
      <c r="H41" s="18"/>
    </row>
    <row r="42" spans="1:8" x14ac:dyDescent="0.25">
      <c r="A42" s="13"/>
      <c r="B42" s="14" t="s">
        <v>107</v>
      </c>
      <c r="C42" s="15" t="s">
        <v>108</v>
      </c>
      <c r="D42" s="15" t="s">
        <v>109</v>
      </c>
      <c r="E42" s="16">
        <v>895</v>
      </c>
      <c r="F42" s="16">
        <v>1290500.5</v>
      </c>
      <c r="G42" s="17">
        <f t="shared" si="0"/>
        <v>2.376713819854907E-3</v>
      </c>
      <c r="H42" s="18"/>
    </row>
    <row r="43" spans="1:8" x14ac:dyDescent="0.25">
      <c r="A43" s="13"/>
      <c r="B43" s="14" t="s">
        <v>110</v>
      </c>
      <c r="C43" s="15" t="s">
        <v>111</v>
      </c>
      <c r="D43" s="15" t="s">
        <v>112</v>
      </c>
      <c r="E43" s="16">
        <v>1025</v>
      </c>
      <c r="F43" s="16">
        <v>1201710</v>
      </c>
      <c r="G43" s="17">
        <f t="shared" si="0"/>
        <v>2.2131884214363655E-3</v>
      </c>
      <c r="H43" s="18"/>
    </row>
    <row r="44" spans="1:8" x14ac:dyDescent="0.25">
      <c r="A44" s="13"/>
      <c r="B44" s="14" t="s">
        <v>113</v>
      </c>
      <c r="C44" s="15" t="s">
        <v>114</v>
      </c>
      <c r="D44" s="15" t="s">
        <v>100</v>
      </c>
      <c r="E44" s="16">
        <v>2695</v>
      </c>
      <c r="F44" s="16">
        <v>948640</v>
      </c>
      <c r="G44" s="17">
        <f t="shared" si="0"/>
        <v>1.7471095889286046E-3</v>
      </c>
      <c r="H44" s="18"/>
    </row>
    <row r="45" spans="1:8" x14ac:dyDescent="0.25">
      <c r="A45" s="13"/>
      <c r="B45" s="14" t="s">
        <v>115</v>
      </c>
      <c r="C45" s="15" t="s">
        <v>116</v>
      </c>
      <c r="D45" s="15" t="s">
        <v>117</v>
      </c>
      <c r="E45" s="16">
        <v>12500</v>
      </c>
      <c r="F45" s="16">
        <v>6019375</v>
      </c>
      <c r="G45" s="17">
        <f t="shared" si="0"/>
        <v>1.1085878501704671E-2</v>
      </c>
      <c r="H45" s="18"/>
    </row>
    <row r="46" spans="1:8" x14ac:dyDescent="0.25">
      <c r="A46" s="13"/>
      <c r="B46" s="14" t="s">
        <v>118</v>
      </c>
      <c r="C46" s="15" t="s">
        <v>119</v>
      </c>
      <c r="D46" s="15" t="s">
        <v>120</v>
      </c>
      <c r="E46" s="16">
        <v>9500</v>
      </c>
      <c r="F46" s="16">
        <v>2310875</v>
      </c>
      <c r="G46" s="17">
        <f t="shared" si="0"/>
        <v>4.2559367845709534E-3</v>
      </c>
      <c r="H46" s="18"/>
    </row>
    <row r="47" spans="1:8" x14ac:dyDescent="0.25">
      <c r="A47" s="13"/>
      <c r="B47" s="14" t="s">
        <v>121</v>
      </c>
      <c r="C47" s="15" t="s">
        <v>122</v>
      </c>
      <c r="D47" s="15" t="s">
        <v>25</v>
      </c>
      <c r="E47" s="16">
        <v>200</v>
      </c>
      <c r="F47" s="16">
        <v>1219300</v>
      </c>
      <c r="G47" s="17">
        <f t="shared" si="0"/>
        <v>2.2455839114739499E-3</v>
      </c>
      <c r="H47" s="18"/>
    </row>
    <row r="48" spans="1:8" x14ac:dyDescent="0.25">
      <c r="A48" s="13"/>
      <c r="B48" s="14" t="s">
        <v>123</v>
      </c>
      <c r="C48" s="15" t="s">
        <v>124</v>
      </c>
      <c r="D48" s="15" t="s">
        <v>125</v>
      </c>
      <c r="E48" s="16">
        <v>692</v>
      </c>
      <c r="F48" s="16">
        <v>4045432</v>
      </c>
      <c r="G48" s="17">
        <f t="shared" si="0"/>
        <v>7.4504691332419283E-3</v>
      </c>
      <c r="H48" s="18"/>
    </row>
    <row r="49" spans="1:8" x14ac:dyDescent="0.25">
      <c r="A49" s="13"/>
      <c r="B49" s="14" t="s">
        <v>126</v>
      </c>
      <c r="C49" s="15" t="s">
        <v>127</v>
      </c>
      <c r="D49" s="15" t="s">
        <v>31</v>
      </c>
      <c r="E49" s="16">
        <v>3804</v>
      </c>
      <c r="F49" s="16">
        <v>8081217.5999999996</v>
      </c>
      <c r="G49" s="17">
        <f t="shared" si="0"/>
        <v>1.4883172498712478E-2</v>
      </c>
      <c r="H49" s="18"/>
    </row>
    <row r="50" spans="1:8" x14ac:dyDescent="0.25">
      <c r="A50" s="13"/>
      <c r="B50" s="14" t="s">
        <v>128</v>
      </c>
      <c r="C50" s="15" t="s">
        <v>129</v>
      </c>
      <c r="D50" s="15" t="s">
        <v>31</v>
      </c>
      <c r="E50" s="16">
        <v>10495</v>
      </c>
      <c r="F50" s="16">
        <v>13430451.5</v>
      </c>
      <c r="G50" s="17">
        <f t="shared" si="0"/>
        <v>2.4734852630387251E-2</v>
      </c>
      <c r="H50" s="18"/>
    </row>
    <row r="51" spans="1:8" x14ac:dyDescent="0.25">
      <c r="A51" s="13"/>
      <c r="B51" s="14" t="s">
        <v>130</v>
      </c>
      <c r="C51" s="15" t="s">
        <v>131</v>
      </c>
      <c r="D51" s="15" t="s">
        <v>132</v>
      </c>
      <c r="E51" s="16">
        <v>1160</v>
      </c>
      <c r="F51" s="16">
        <v>1462876</v>
      </c>
      <c r="G51" s="17">
        <f t="shared" si="0"/>
        <v>2.694177651178025E-3</v>
      </c>
      <c r="H51" s="18"/>
    </row>
    <row r="52" spans="1:8" x14ac:dyDescent="0.25">
      <c r="A52" s="13"/>
      <c r="B52" s="14" t="s">
        <v>133</v>
      </c>
      <c r="C52" s="15" t="s">
        <v>134</v>
      </c>
      <c r="D52" s="15" t="s">
        <v>86</v>
      </c>
      <c r="E52" s="16">
        <v>2365</v>
      </c>
      <c r="F52" s="16">
        <v>922586.5</v>
      </c>
      <c r="G52" s="17">
        <f t="shared" si="0"/>
        <v>1.699126877177939E-3</v>
      </c>
      <c r="H52" s="18"/>
    </row>
    <row r="53" spans="1:8" x14ac:dyDescent="0.25">
      <c r="A53" s="13"/>
      <c r="B53" s="14" t="s">
        <v>135</v>
      </c>
      <c r="C53" s="15" t="s">
        <v>136</v>
      </c>
      <c r="D53" s="15" t="s">
        <v>137</v>
      </c>
      <c r="E53" s="16">
        <v>200</v>
      </c>
      <c r="F53" s="16">
        <v>535920</v>
      </c>
      <c r="G53" s="17">
        <f t="shared" si="0"/>
        <v>9.8700346907005599E-4</v>
      </c>
      <c r="H53" s="18"/>
    </row>
    <row r="54" spans="1:8" x14ac:dyDescent="0.25">
      <c r="A54" s="13"/>
      <c r="B54" s="14" t="s">
        <v>138</v>
      </c>
      <c r="C54" s="15" t="s">
        <v>139</v>
      </c>
      <c r="D54" s="15" t="s">
        <v>140</v>
      </c>
      <c r="E54" s="16">
        <v>28000</v>
      </c>
      <c r="F54" s="16">
        <v>8143800</v>
      </c>
      <c r="G54" s="17">
        <f t="shared" si="0"/>
        <v>1.4998430458674283E-2</v>
      </c>
      <c r="H54" s="18"/>
    </row>
    <row r="55" spans="1:8" x14ac:dyDescent="0.25">
      <c r="A55" s="13"/>
      <c r="B55" s="14" t="s">
        <v>141</v>
      </c>
      <c r="C55" s="15" t="s">
        <v>142</v>
      </c>
      <c r="D55" s="15" t="s">
        <v>143</v>
      </c>
      <c r="E55" s="16">
        <v>22870</v>
      </c>
      <c r="F55" s="16">
        <v>9416722.5</v>
      </c>
      <c r="G55" s="17">
        <f t="shared" si="0"/>
        <v>1.7342770888882759E-2</v>
      </c>
      <c r="H55" s="18"/>
    </row>
    <row r="56" spans="1:8" x14ac:dyDescent="0.25">
      <c r="A56" s="13"/>
      <c r="B56" s="14" t="s">
        <v>144</v>
      </c>
      <c r="C56" s="15" t="s">
        <v>145</v>
      </c>
      <c r="D56" s="15" t="s">
        <v>146</v>
      </c>
      <c r="E56" s="16">
        <v>3745</v>
      </c>
      <c r="F56" s="16">
        <v>2709882</v>
      </c>
      <c r="G56" s="17">
        <f t="shared" si="0"/>
        <v>4.9907876824348803E-3</v>
      </c>
      <c r="H56" s="18"/>
    </row>
    <row r="57" spans="1:8" x14ac:dyDescent="0.25">
      <c r="A57" s="13"/>
      <c r="B57" s="14" t="s">
        <v>147</v>
      </c>
      <c r="C57" s="15" t="s">
        <v>148</v>
      </c>
      <c r="D57" s="15" t="s">
        <v>149</v>
      </c>
      <c r="E57" s="16">
        <v>1545</v>
      </c>
      <c r="F57" s="16">
        <v>6037396.5</v>
      </c>
      <c r="G57" s="17">
        <f t="shared" si="0"/>
        <v>1.1119068684974276E-2</v>
      </c>
      <c r="H57" s="18"/>
    </row>
    <row r="58" spans="1:8" x14ac:dyDescent="0.25">
      <c r="A58" s="13"/>
      <c r="B58" s="14" t="s">
        <v>150</v>
      </c>
      <c r="C58" s="15" t="s">
        <v>151</v>
      </c>
      <c r="D58" s="15" t="s">
        <v>83</v>
      </c>
      <c r="E58" s="16">
        <v>8360</v>
      </c>
      <c r="F58" s="16">
        <v>8673500</v>
      </c>
      <c r="G58" s="17">
        <f t="shared" si="0"/>
        <v>1.5973978558327977E-2</v>
      </c>
      <c r="H58" s="18"/>
    </row>
    <row r="59" spans="1:8" x14ac:dyDescent="0.25">
      <c r="A59" s="13"/>
      <c r="B59" s="14" t="s">
        <v>152</v>
      </c>
      <c r="C59" s="15" t="s">
        <v>153</v>
      </c>
      <c r="D59" s="15" t="s">
        <v>154</v>
      </c>
      <c r="E59" s="16">
        <v>1235</v>
      </c>
      <c r="F59" s="16">
        <v>5531935.5</v>
      </c>
      <c r="G59" s="17">
        <f t="shared" si="0"/>
        <v>1.0188161533758386E-2</v>
      </c>
      <c r="H59" s="18"/>
    </row>
    <row r="60" spans="1:8" x14ac:dyDescent="0.25">
      <c r="A60" s="13"/>
      <c r="B60" s="14" t="s">
        <v>155</v>
      </c>
      <c r="C60" s="15" t="s">
        <v>156</v>
      </c>
      <c r="D60" s="15" t="s">
        <v>44</v>
      </c>
      <c r="E60" s="16">
        <v>3000</v>
      </c>
      <c r="F60" s="16">
        <v>6246600</v>
      </c>
      <c r="G60" s="17">
        <f t="shared" si="0"/>
        <v>1.150435861675812E-2</v>
      </c>
      <c r="H60" s="18"/>
    </row>
    <row r="61" spans="1:8" x14ac:dyDescent="0.25">
      <c r="A61" s="13"/>
      <c r="B61" s="14" t="s">
        <v>157</v>
      </c>
      <c r="C61" s="15" t="s">
        <v>158</v>
      </c>
      <c r="D61" s="15" t="s">
        <v>159</v>
      </c>
      <c r="E61" s="16">
        <v>225</v>
      </c>
      <c r="F61" s="16">
        <v>2986200</v>
      </c>
      <c r="G61" s="17">
        <f t="shared" si="0"/>
        <v>5.4996823394107344E-3</v>
      </c>
      <c r="H61" s="18"/>
    </row>
    <row r="62" spans="1:8" x14ac:dyDescent="0.25">
      <c r="A62" s="13"/>
      <c r="B62" s="14" t="s">
        <v>160</v>
      </c>
      <c r="C62" s="15" t="s">
        <v>161</v>
      </c>
      <c r="D62" s="15" t="s">
        <v>162</v>
      </c>
      <c r="E62" s="16">
        <v>2250</v>
      </c>
      <c r="F62" s="16">
        <v>6325650</v>
      </c>
      <c r="G62" s="17">
        <f t="shared" si="0"/>
        <v>1.1649944943504626E-2</v>
      </c>
      <c r="H62" s="18"/>
    </row>
    <row r="63" spans="1:8" x14ac:dyDescent="0.25">
      <c r="A63" s="13"/>
      <c r="B63" s="14" t="s">
        <v>163</v>
      </c>
      <c r="C63" s="15" t="s">
        <v>164</v>
      </c>
      <c r="D63" s="15" t="s">
        <v>83</v>
      </c>
      <c r="E63" s="16">
        <v>9250</v>
      </c>
      <c r="F63" s="16">
        <v>971897.5</v>
      </c>
      <c r="G63" s="17">
        <f t="shared" si="0"/>
        <v>1.7899429095396973E-3</v>
      </c>
      <c r="H63" s="18"/>
    </row>
    <row r="64" spans="1:8" x14ac:dyDescent="0.25">
      <c r="A64" s="13"/>
      <c r="B64" s="14" t="s">
        <v>165</v>
      </c>
      <c r="C64" s="15" t="s">
        <v>166</v>
      </c>
      <c r="D64" s="15" t="s">
        <v>16</v>
      </c>
      <c r="E64" s="16">
        <v>9403</v>
      </c>
      <c r="F64" s="16">
        <v>19761344.800000001</v>
      </c>
      <c r="G64" s="17">
        <f t="shared" si="0"/>
        <v>3.6394454155637988E-2</v>
      </c>
      <c r="H64" s="18"/>
    </row>
    <row r="65" spans="1:15" x14ac:dyDescent="0.25">
      <c r="A65" s="13"/>
      <c r="B65" s="14" t="s">
        <v>167</v>
      </c>
      <c r="C65" s="15" t="s">
        <v>168</v>
      </c>
      <c r="D65" s="15" t="s">
        <v>169</v>
      </c>
      <c r="E65" s="16">
        <v>1075</v>
      </c>
      <c r="F65" s="16">
        <v>1404810</v>
      </c>
      <c r="G65" s="17">
        <f t="shared" si="0"/>
        <v>2.5872375417679977E-3</v>
      </c>
      <c r="H65" s="18"/>
    </row>
    <row r="66" spans="1:15" x14ac:dyDescent="0.25">
      <c r="A66" s="13"/>
      <c r="B66" s="14" t="s">
        <v>170</v>
      </c>
      <c r="C66" s="15" t="s">
        <v>171</v>
      </c>
      <c r="D66" s="15" t="s">
        <v>172</v>
      </c>
      <c r="E66" s="16">
        <v>360</v>
      </c>
      <c r="F66" s="16">
        <v>2640780</v>
      </c>
      <c r="G66" s="17">
        <f t="shared" si="0"/>
        <v>4.8635225799574982E-3</v>
      </c>
      <c r="H66" s="18"/>
    </row>
    <row r="67" spans="1:15" x14ac:dyDescent="0.25">
      <c r="A67" s="13"/>
      <c r="B67" s="14" t="s">
        <v>173</v>
      </c>
      <c r="C67" s="15" t="s">
        <v>174</v>
      </c>
      <c r="D67" s="15" t="s">
        <v>175</v>
      </c>
      <c r="E67" s="16">
        <v>2780</v>
      </c>
      <c r="F67" s="16">
        <v>8722250</v>
      </c>
      <c r="G67" s="17">
        <f t="shared" si="0"/>
        <v>1.6063761397403148E-2</v>
      </c>
      <c r="H67" s="18"/>
    </row>
    <row r="68" spans="1:15" x14ac:dyDescent="0.25">
      <c r="A68" s="13"/>
      <c r="B68" s="14" t="s">
        <v>176</v>
      </c>
      <c r="C68" s="15" t="s">
        <v>177</v>
      </c>
      <c r="D68" s="15" t="s">
        <v>31</v>
      </c>
      <c r="E68" s="16">
        <v>71070</v>
      </c>
      <c r="F68" s="16">
        <v>10772790.6</v>
      </c>
      <c r="G68" s="17">
        <f t="shared" si="0"/>
        <v>1.9840240509339618E-2</v>
      </c>
      <c r="H68" s="18"/>
    </row>
    <row r="69" spans="1:15" x14ac:dyDescent="0.25">
      <c r="A69" s="13"/>
      <c r="B69" s="14" t="s">
        <v>178</v>
      </c>
      <c r="C69" s="15" t="s">
        <v>179</v>
      </c>
      <c r="D69" s="15" t="s">
        <v>65</v>
      </c>
      <c r="E69" s="16">
        <v>710</v>
      </c>
      <c r="F69" s="16">
        <v>8236000</v>
      </c>
      <c r="G69" s="17">
        <f t="shared" si="0"/>
        <v>1.5168235130730297E-2</v>
      </c>
      <c r="H69" s="18"/>
    </row>
    <row r="70" spans="1:15" x14ac:dyDescent="0.25">
      <c r="A70" s="13"/>
      <c r="B70" s="14" t="s">
        <v>180</v>
      </c>
      <c r="C70" s="15" t="s">
        <v>181</v>
      </c>
      <c r="D70" s="15" t="s">
        <v>57</v>
      </c>
      <c r="E70" s="16">
        <v>885</v>
      </c>
      <c r="F70" s="16">
        <v>3125377.5</v>
      </c>
      <c r="G70" s="17">
        <f t="shared" si="0"/>
        <v>5.756005438598109E-3</v>
      </c>
      <c r="H70" s="18"/>
    </row>
    <row r="71" spans="1:15" x14ac:dyDescent="0.25">
      <c r="A71" s="13"/>
      <c r="B71" s="14" t="s">
        <v>182</v>
      </c>
      <c r="C71" s="15" t="s">
        <v>183</v>
      </c>
      <c r="D71" s="15" t="s">
        <v>57</v>
      </c>
      <c r="E71" s="16">
        <v>3540</v>
      </c>
      <c r="F71" s="16">
        <v>35380.18</v>
      </c>
      <c r="G71" s="17">
        <f t="shared" ref="G71:G91" si="1">+F71/$F$106</f>
        <v>6.5159651433652427E-5</v>
      </c>
      <c r="H71" s="18"/>
    </row>
    <row r="72" spans="1:15" x14ac:dyDescent="0.25">
      <c r="A72" s="13"/>
      <c r="B72" s="14" t="s">
        <v>184</v>
      </c>
      <c r="C72" s="15" t="s">
        <v>185</v>
      </c>
      <c r="D72" s="15" t="s">
        <v>31</v>
      </c>
      <c r="E72" s="16">
        <v>3450</v>
      </c>
      <c r="F72" s="16">
        <v>3002362.5</v>
      </c>
      <c r="G72" s="17">
        <f t="shared" si="1"/>
        <v>5.5294488037502722E-3</v>
      </c>
      <c r="H72" s="18"/>
    </row>
    <row r="73" spans="1:15" x14ac:dyDescent="0.25">
      <c r="A73" s="13"/>
      <c r="B73" s="14" t="s">
        <v>186</v>
      </c>
      <c r="C73" s="15" t="s">
        <v>187</v>
      </c>
      <c r="D73" s="15" t="s">
        <v>188</v>
      </c>
      <c r="E73" s="16">
        <v>522</v>
      </c>
      <c r="F73" s="16">
        <v>8299800</v>
      </c>
      <c r="G73" s="17">
        <f t="shared" si="1"/>
        <v>1.5285735543714827E-2</v>
      </c>
      <c r="H73" s="18"/>
    </row>
    <row r="74" spans="1:15" x14ac:dyDescent="0.25">
      <c r="A74" s="13"/>
      <c r="B74" s="14" t="s">
        <v>189</v>
      </c>
      <c r="C74" s="15" t="s">
        <v>190</v>
      </c>
      <c r="D74" s="15" t="s">
        <v>25</v>
      </c>
      <c r="E74" s="16">
        <v>1298</v>
      </c>
      <c r="F74" s="16">
        <v>2477492.6</v>
      </c>
      <c r="G74" s="17">
        <f t="shared" si="1"/>
        <v>4.562796295707181E-3</v>
      </c>
      <c r="H74" s="18"/>
    </row>
    <row r="75" spans="1:15" x14ac:dyDescent="0.25">
      <c r="A75" s="13"/>
      <c r="B75" s="14" t="s">
        <v>191</v>
      </c>
      <c r="C75" s="15" t="s">
        <v>192</v>
      </c>
      <c r="D75" s="15" t="s">
        <v>193</v>
      </c>
      <c r="E75" s="16">
        <v>1650</v>
      </c>
      <c r="F75" s="16">
        <v>1251772.5</v>
      </c>
      <c r="G75" s="17">
        <f t="shared" si="1"/>
        <v>2.3053884907943286E-3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194</v>
      </c>
      <c r="C76" s="15" t="s">
        <v>195</v>
      </c>
      <c r="D76" s="15" t="s">
        <v>196</v>
      </c>
      <c r="E76" s="16">
        <v>1000</v>
      </c>
      <c r="F76" s="16">
        <v>2251000</v>
      </c>
      <c r="G76" s="17">
        <f t="shared" si="1"/>
        <v>4.1456650411940132E-3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197</v>
      </c>
      <c r="C77" s="15" t="s">
        <v>198</v>
      </c>
      <c r="D77" s="15" t="s">
        <v>199</v>
      </c>
      <c r="E77" s="16">
        <v>375</v>
      </c>
      <c r="F77" s="16">
        <v>1097737.5</v>
      </c>
      <c r="G77" s="17">
        <f t="shared" si="1"/>
        <v>2.0217023448057367E-3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200</v>
      </c>
      <c r="C78" s="15" t="s">
        <v>201</v>
      </c>
      <c r="D78" s="15" t="s">
        <v>175</v>
      </c>
      <c r="E78" s="16">
        <v>1120</v>
      </c>
      <c r="F78" s="16">
        <v>1699376</v>
      </c>
      <c r="G78" s="17">
        <f t="shared" si="1"/>
        <v>3.1297395268965428E-3</v>
      </c>
      <c r="H78" s="19"/>
    </row>
    <row r="79" spans="1:15" outlineLevel="1" x14ac:dyDescent="0.25">
      <c r="A79" s="13"/>
      <c r="B79" s="14" t="s">
        <v>202</v>
      </c>
      <c r="C79" s="15" t="s">
        <v>203</v>
      </c>
      <c r="D79" s="15" t="s">
        <v>44</v>
      </c>
      <c r="E79" s="16">
        <v>730</v>
      </c>
      <c r="F79" s="16">
        <v>2716038</v>
      </c>
      <c r="G79" s="17">
        <f t="shared" si="1"/>
        <v>5.0021251830984033E-3</v>
      </c>
      <c r="H79" s="19"/>
    </row>
    <row r="80" spans="1:15" outlineLevel="1" x14ac:dyDescent="0.25">
      <c r="A80" s="13"/>
      <c r="B80" s="14" t="s">
        <v>204</v>
      </c>
      <c r="C80" s="15" t="s">
        <v>205</v>
      </c>
      <c r="D80" s="15" t="s">
        <v>83</v>
      </c>
      <c r="E80" s="16">
        <v>11000</v>
      </c>
      <c r="F80" s="16">
        <v>9368150</v>
      </c>
      <c r="G80" s="17">
        <f t="shared" si="1"/>
        <v>1.7253314951426787E-2</v>
      </c>
      <c r="H80" s="19"/>
    </row>
    <row r="81" spans="1:8" outlineLevel="1" x14ac:dyDescent="0.25">
      <c r="A81" s="13"/>
      <c r="B81" s="14" t="s">
        <v>206</v>
      </c>
      <c r="C81" s="15" t="s">
        <v>207</v>
      </c>
      <c r="D81" s="15" t="s">
        <v>86</v>
      </c>
      <c r="E81" s="16">
        <v>22450</v>
      </c>
      <c r="F81" s="16">
        <v>7328802.5</v>
      </c>
      <c r="G81" s="17">
        <f t="shared" si="1"/>
        <v>1.3497450163511901E-2</v>
      </c>
      <c r="H81" s="19"/>
    </row>
    <row r="82" spans="1:8" outlineLevel="1" x14ac:dyDescent="0.25">
      <c r="A82" s="13"/>
      <c r="B82" s="14" t="s">
        <v>208</v>
      </c>
      <c r="C82" s="15" t="s">
        <v>209</v>
      </c>
      <c r="D82" s="15" t="s">
        <v>210</v>
      </c>
      <c r="E82" s="16">
        <v>9924</v>
      </c>
      <c r="F82" s="16">
        <v>2678983.7999999998</v>
      </c>
      <c r="G82" s="17">
        <f t="shared" si="1"/>
        <v>4.9338824902643687E-3</v>
      </c>
      <c r="H82" s="19"/>
    </row>
    <row r="83" spans="1:8" outlineLevel="1" x14ac:dyDescent="0.25">
      <c r="A83" s="13"/>
      <c r="B83" s="14" t="s">
        <v>211</v>
      </c>
      <c r="C83" s="15" t="s">
        <v>212</v>
      </c>
      <c r="D83" s="15" t="s">
        <v>213</v>
      </c>
      <c r="E83" s="16">
        <v>16250</v>
      </c>
      <c r="F83" s="16">
        <v>4876625</v>
      </c>
      <c r="G83" s="17">
        <f t="shared" si="1"/>
        <v>8.9812766688195274E-3</v>
      </c>
      <c r="H83" s="19"/>
    </row>
    <row r="84" spans="1:8" outlineLevel="1" x14ac:dyDescent="0.25">
      <c r="A84" s="13"/>
      <c r="B84" s="14" t="s">
        <v>214</v>
      </c>
      <c r="C84" s="15" t="s">
        <v>215</v>
      </c>
      <c r="D84" s="15" t="s">
        <v>89</v>
      </c>
      <c r="E84" s="16">
        <v>5245</v>
      </c>
      <c r="F84" s="16">
        <v>4008753.5</v>
      </c>
      <c r="G84" s="17">
        <f t="shared" si="1"/>
        <v>7.3829183668210332E-3</v>
      </c>
      <c r="H84" s="19"/>
    </row>
    <row r="85" spans="1:8" outlineLevel="1" x14ac:dyDescent="0.25">
      <c r="A85" s="13"/>
      <c r="B85" s="14" t="s">
        <v>216</v>
      </c>
      <c r="C85" s="15" t="s">
        <v>217</v>
      </c>
      <c r="D85" s="15" t="s">
        <v>218</v>
      </c>
      <c r="E85" s="16">
        <v>855</v>
      </c>
      <c r="F85" s="16">
        <v>3634092</v>
      </c>
      <c r="G85" s="17">
        <f t="shared" si="1"/>
        <v>6.6929045583664307E-3</v>
      </c>
      <c r="H85" s="20"/>
    </row>
    <row r="86" spans="1:8" outlineLevel="1" x14ac:dyDescent="0.25">
      <c r="A86" s="13"/>
      <c r="B86" s="14" t="s">
        <v>219</v>
      </c>
      <c r="C86" s="15" t="s">
        <v>220</v>
      </c>
      <c r="D86" s="15" t="s">
        <v>221</v>
      </c>
      <c r="E86" s="16">
        <v>910</v>
      </c>
      <c r="F86" s="16">
        <v>1320956</v>
      </c>
      <c r="G86" s="17">
        <f t="shared" si="1"/>
        <v>2.4328036917616522E-3</v>
      </c>
      <c r="H86" s="19"/>
    </row>
    <row r="87" spans="1:8" outlineLevel="1" x14ac:dyDescent="0.25">
      <c r="A87" s="13"/>
      <c r="B87" s="14" t="s">
        <v>222</v>
      </c>
      <c r="C87" s="15" t="s">
        <v>223</v>
      </c>
      <c r="D87" s="15" t="s">
        <v>25</v>
      </c>
      <c r="E87" s="16">
        <v>4225</v>
      </c>
      <c r="F87" s="16">
        <v>6862245</v>
      </c>
      <c r="G87" s="17">
        <f t="shared" si="1"/>
        <v>1.2638191559577261E-2</v>
      </c>
      <c r="H87" s="19"/>
    </row>
    <row r="88" spans="1:8" outlineLevel="1" x14ac:dyDescent="0.25">
      <c r="A88" s="13"/>
      <c r="B88" s="14" t="s">
        <v>224</v>
      </c>
      <c r="C88" s="15" t="s">
        <v>225</v>
      </c>
      <c r="D88" s="15" t="s">
        <v>226</v>
      </c>
      <c r="E88" s="16">
        <v>9050</v>
      </c>
      <c r="F88" s="16">
        <v>2446667.5</v>
      </c>
      <c r="G88" s="17">
        <f t="shared" si="1"/>
        <v>4.506025731752801E-3</v>
      </c>
      <c r="H88" s="19"/>
    </row>
    <row r="89" spans="1:8" x14ac:dyDescent="0.25">
      <c r="A89" s="21" t="s">
        <v>227</v>
      </c>
      <c r="B89" s="14" t="s">
        <v>228</v>
      </c>
      <c r="C89" s="15" t="s">
        <v>229</v>
      </c>
      <c r="D89" s="15" t="s">
        <v>57</v>
      </c>
      <c r="E89" s="16">
        <v>51</v>
      </c>
      <c r="F89" s="16">
        <v>462748.5</v>
      </c>
      <c r="G89" s="17">
        <f t="shared" si="1"/>
        <v>8.5224357144156728E-4</v>
      </c>
      <c r="H89" s="19"/>
    </row>
    <row r="90" spans="1:8" x14ac:dyDescent="0.25">
      <c r="B90" s="14" t="s">
        <v>230</v>
      </c>
      <c r="C90" s="15" t="s">
        <v>231</v>
      </c>
      <c r="D90" s="15" t="s">
        <v>232</v>
      </c>
      <c r="E90" s="16">
        <v>1275</v>
      </c>
      <c r="F90" s="16">
        <v>2669850</v>
      </c>
      <c r="G90" s="17">
        <f t="shared" si="1"/>
        <v>4.9170607775352454E-3</v>
      </c>
      <c r="H90" s="19"/>
    </row>
    <row r="91" spans="1:8" x14ac:dyDescent="0.25">
      <c r="B91" s="14" t="s">
        <v>233</v>
      </c>
      <c r="C91" s="15" t="s">
        <v>234</v>
      </c>
      <c r="D91" s="15" t="s">
        <v>235</v>
      </c>
      <c r="E91" s="16">
        <v>410</v>
      </c>
      <c r="F91" s="16">
        <v>5986410</v>
      </c>
      <c r="G91" s="17">
        <f t="shared" si="1"/>
        <v>1.1025166885497225E-2</v>
      </c>
      <c r="H91" s="19"/>
    </row>
    <row r="92" spans="1:8" x14ac:dyDescent="0.25">
      <c r="B92" s="22"/>
      <c r="C92" s="15"/>
      <c r="D92" s="15"/>
      <c r="E92" s="16"/>
      <c r="F92" s="16"/>
      <c r="G92" s="17"/>
      <c r="H92" s="19"/>
    </row>
    <row r="93" spans="1:8" x14ac:dyDescent="0.25">
      <c r="B93" s="22"/>
      <c r="C93" s="15"/>
      <c r="D93" s="15"/>
      <c r="E93" s="16"/>
      <c r="F93" s="16"/>
      <c r="G93" s="17"/>
      <c r="H93" s="19"/>
    </row>
    <row r="94" spans="1:8" x14ac:dyDescent="0.25">
      <c r="B94" s="23"/>
      <c r="C94" s="23" t="s">
        <v>236</v>
      </c>
      <c r="D94" s="23"/>
      <c r="E94" s="24"/>
      <c r="F94" s="25">
        <f>SUM(F7:F91)</f>
        <v>534180980.23000014</v>
      </c>
      <c r="G94" s="26">
        <f>+F94/$F$106</f>
        <v>0.98380071764116483</v>
      </c>
      <c r="H94" s="27"/>
    </row>
    <row r="95" spans="1:8" x14ac:dyDescent="0.25">
      <c r="A95" s="28" t="s">
        <v>237</v>
      </c>
    </row>
    <row r="96" spans="1:8" x14ac:dyDescent="0.25">
      <c r="B96" s="29"/>
      <c r="C96" s="29" t="s">
        <v>238</v>
      </c>
      <c r="D96" s="29"/>
      <c r="E96" s="29"/>
      <c r="F96" s="29" t="s">
        <v>11</v>
      </c>
      <c r="G96" s="30" t="s">
        <v>12</v>
      </c>
      <c r="H96" s="29" t="s">
        <v>13</v>
      </c>
    </row>
    <row r="97" spans="1:8" x14ac:dyDescent="0.25">
      <c r="B97" s="28"/>
      <c r="C97" s="23" t="s">
        <v>239</v>
      </c>
      <c r="D97" s="15"/>
      <c r="E97" s="31"/>
      <c r="F97" s="32" t="s">
        <v>240</v>
      </c>
      <c r="G97" s="26">
        <v>0</v>
      </c>
      <c r="H97" s="15"/>
    </row>
    <row r="98" spans="1:8" x14ac:dyDescent="0.25">
      <c r="B98" s="28" t="s">
        <v>241</v>
      </c>
      <c r="C98" s="23" t="s">
        <v>242</v>
      </c>
      <c r="D98" s="23"/>
      <c r="E98" s="24"/>
      <c r="F98" s="16">
        <v>8770562.2000000011</v>
      </c>
      <c r="G98" s="26">
        <f>+F98/$F$106</f>
        <v>1.6152737940540944E-2</v>
      </c>
      <c r="H98" s="15"/>
    </row>
    <row r="99" spans="1:8" x14ac:dyDescent="0.25">
      <c r="B99" s="28"/>
      <c r="C99" s="23" t="s">
        <v>243</v>
      </c>
      <c r="D99" s="15"/>
      <c r="E99" s="31"/>
      <c r="F99" s="24" t="s">
        <v>240</v>
      </c>
      <c r="G99" s="26">
        <v>0</v>
      </c>
      <c r="H99" s="15"/>
    </row>
    <row r="100" spans="1:8" x14ac:dyDescent="0.25">
      <c r="B100" s="28"/>
      <c r="C100" s="23" t="s">
        <v>244</v>
      </c>
      <c r="D100" s="15"/>
      <c r="E100" s="31"/>
      <c r="F100" s="24" t="s">
        <v>240</v>
      </c>
      <c r="G100" s="26">
        <v>0</v>
      </c>
      <c r="H100" s="15"/>
    </row>
    <row r="101" spans="1:8" x14ac:dyDescent="0.25">
      <c r="B101" s="28"/>
      <c r="C101" s="23" t="s">
        <v>245</v>
      </c>
      <c r="D101" s="15"/>
      <c r="E101" s="31"/>
      <c r="F101" s="24" t="s">
        <v>240</v>
      </c>
      <c r="G101" s="26">
        <v>0</v>
      </c>
      <c r="H101" s="15"/>
    </row>
    <row r="102" spans="1:8" x14ac:dyDescent="0.25">
      <c r="B102" s="15" t="s">
        <v>237</v>
      </c>
      <c r="C102" s="15" t="s">
        <v>246</v>
      </c>
      <c r="D102" s="15"/>
      <c r="E102" s="31"/>
      <c r="F102" s="16">
        <v>25272.54</v>
      </c>
      <c r="G102" s="26">
        <f>+F102/$F$106</f>
        <v>4.6544418294170304E-5</v>
      </c>
      <c r="H102" s="15"/>
    </row>
    <row r="103" spans="1:8" x14ac:dyDescent="0.25">
      <c r="B103" s="28"/>
      <c r="C103" s="15"/>
      <c r="D103" s="15"/>
      <c r="E103" s="31"/>
      <c r="F103" s="32"/>
      <c r="G103" s="26"/>
      <c r="H103" s="15"/>
    </row>
    <row r="104" spans="1:8" x14ac:dyDescent="0.25">
      <c r="B104" s="28"/>
      <c r="C104" s="15" t="s">
        <v>247</v>
      </c>
      <c r="D104" s="15"/>
      <c r="E104" s="31"/>
      <c r="F104" s="33">
        <f>SUM(F97:F103)</f>
        <v>8795834.7400000002</v>
      </c>
      <c r="G104" s="26">
        <f>+F104/$F$106</f>
        <v>1.6199282358835113E-2</v>
      </c>
      <c r="H104" s="15"/>
    </row>
    <row r="105" spans="1:8" x14ac:dyDescent="0.25">
      <c r="B105" s="28"/>
      <c r="C105" s="15"/>
      <c r="D105" s="15"/>
      <c r="E105" s="31"/>
      <c r="F105" s="33"/>
      <c r="G105" s="26"/>
      <c r="H105" s="15"/>
    </row>
    <row r="106" spans="1:8" x14ac:dyDescent="0.25">
      <c r="A106" s="21" t="s">
        <v>248</v>
      </c>
      <c r="B106" s="34"/>
      <c r="C106" s="35" t="s">
        <v>249</v>
      </c>
      <c r="D106" s="36"/>
      <c r="E106" s="37"/>
      <c r="F106" s="37">
        <f>+F104+F94</f>
        <v>542976814.97000015</v>
      </c>
      <c r="G106" s="38">
        <v>1</v>
      </c>
      <c r="H106" s="15"/>
    </row>
    <row r="107" spans="1:8" x14ac:dyDescent="0.25">
      <c r="F107" s="39"/>
    </row>
    <row r="108" spans="1:8" x14ac:dyDescent="0.25">
      <c r="C108" s="23" t="s">
        <v>250</v>
      </c>
      <c r="D108" s="40"/>
      <c r="F108" s="4">
        <v>0</v>
      </c>
    </row>
    <row r="109" spans="1:8" x14ac:dyDescent="0.25">
      <c r="C109" s="23" t="s">
        <v>251</v>
      </c>
      <c r="D109" s="41"/>
    </row>
    <row r="110" spans="1:8" x14ac:dyDescent="0.25">
      <c r="C110" s="23" t="s">
        <v>252</v>
      </c>
      <c r="D110" s="41"/>
    </row>
    <row r="111" spans="1:8" x14ac:dyDescent="0.25">
      <c r="C111" s="23" t="s">
        <v>253</v>
      </c>
      <c r="D111" s="42">
        <v>30.2774</v>
      </c>
    </row>
    <row r="112" spans="1:8" x14ac:dyDescent="0.25">
      <c r="C112" s="23" t="s">
        <v>254</v>
      </c>
      <c r="D112" s="42">
        <v>29.768899999999999</v>
      </c>
    </row>
    <row r="113" spans="1:9" x14ac:dyDescent="0.25">
      <c r="A113" s="43" t="s">
        <v>255</v>
      </c>
      <c r="C113" s="23" t="s">
        <v>256</v>
      </c>
      <c r="D113" s="44"/>
    </row>
    <row r="114" spans="1:9" x14ac:dyDescent="0.25">
      <c r="A114" s="28" t="s">
        <v>257</v>
      </c>
      <c r="C114" s="23" t="s">
        <v>258</v>
      </c>
      <c r="D114" s="41">
        <v>0</v>
      </c>
    </row>
    <row r="115" spans="1:9" x14ac:dyDescent="0.25">
      <c r="C115" s="23" t="s">
        <v>259</v>
      </c>
      <c r="D115" s="41">
        <v>0</v>
      </c>
      <c r="F115" s="39"/>
      <c r="G115" s="45"/>
    </row>
    <row r="116" spans="1:9" x14ac:dyDescent="0.25">
      <c r="B116" s="46"/>
      <c r="C116" s="13"/>
    </row>
    <row r="117" spans="1:9" x14ac:dyDescent="0.25">
      <c r="B117" s="43"/>
      <c r="C117" s="43"/>
      <c r="D117" s="43"/>
      <c r="E117" s="47"/>
      <c r="F117" s="47"/>
      <c r="G117" s="48"/>
      <c r="H117" s="43"/>
      <c r="I117" s="43"/>
    </row>
    <row r="118" spans="1:9" x14ac:dyDescent="0.25">
      <c r="B118" s="43"/>
      <c r="C118" s="49" t="s">
        <v>260</v>
      </c>
      <c r="D118" s="49"/>
      <c r="E118" s="49"/>
      <c r="F118" s="49"/>
      <c r="G118" s="50"/>
      <c r="H118" s="49"/>
      <c r="I118" s="43"/>
    </row>
    <row r="119" spans="1:9" x14ac:dyDescent="0.25">
      <c r="B119" s="43"/>
      <c r="C119" s="49" t="s">
        <v>261</v>
      </c>
      <c r="D119" s="49"/>
      <c r="E119" s="49"/>
      <c r="F119" s="49" t="s">
        <v>11</v>
      </c>
      <c r="G119" s="50" t="s">
        <v>12</v>
      </c>
      <c r="H119" s="49" t="s">
        <v>13</v>
      </c>
      <c r="I119" s="43"/>
    </row>
    <row r="120" spans="1:9" x14ac:dyDescent="0.25">
      <c r="B120" s="43"/>
      <c r="C120" s="51" t="s">
        <v>262</v>
      </c>
      <c r="D120" s="43"/>
      <c r="E120" s="47"/>
      <c r="F120" s="52">
        <f>SUMIF(Table1345676856[[Industry ]],A113,Table1345676856[Market Value])</f>
        <v>0</v>
      </c>
      <c r="G120" s="53">
        <f>+F120/$F$106</f>
        <v>0</v>
      </c>
      <c r="H120" s="43"/>
      <c r="I120" s="43"/>
    </row>
    <row r="121" spans="1:9" x14ac:dyDescent="0.25">
      <c r="B121" s="43"/>
      <c r="C121" s="43" t="s">
        <v>263</v>
      </c>
      <c r="D121" s="43"/>
      <c r="E121" s="47"/>
      <c r="F121" s="52">
        <f>SUMIF(Table1345676856[[Industry ]],A114,Table1345676856[Market Value])</f>
        <v>0</v>
      </c>
      <c r="G121" s="53">
        <f>+F121/$F$106</f>
        <v>0</v>
      </c>
      <c r="H121" s="43"/>
      <c r="I121" s="43"/>
    </row>
    <row r="122" spans="1:9" x14ac:dyDescent="0.25">
      <c r="B122" s="43"/>
      <c r="C122" s="43" t="s">
        <v>264</v>
      </c>
      <c r="D122" s="43"/>
      <c r="E122" s="47"/>
      <c r="F122" s="52">
        <f>SUMIF($E$134:$E$141,C122,H134:H141)</f>
        <v>0</v>
      </c>
      <c r="G122" s="53">
        <f>+F122/$F$106</f>
        <v>0</v>
      </c>
      <c r="H122" s="43"/>
      <c r="I122" s="43"/>
    </row>
    <row r="123" spans="1:9" x14ac:dyDescent="0.25">
      <c r="B123" s="43"/>
      <c r="C123" s="43" t="s">
        <v>265</v>
      </c>
      <c r="D123" s="43"/>
      <c r="E123" s="47"/>
      <c r="F123" s="52">
        <f t="shared" ref="F123:F131" si="2">SUMIF($E$134:$E$141,C123,H135:H142)</f>
        <v>0</v>
      </c>
      <c r="G123" s="53">
        <f t="shared" ref="G123:G131" si="3">+F123/$F$106</f>
        <v>0</v>
      </c>
      <c r="H123" s="43"/>
      <c r="I123" s="43"/>
    </row>
    <row r="124" spans="1:9" x14ac:dyDescent="0.25">
      <c r="B124" s="43"/>
      <c r="C124" s="43" t="s">
        <v>266</v>
      </c>
      <c r="D124" s="43"/>
      <c r="E124" s="47"/>
      <c r="F124" s="52">
        <f t="shared" si="2"/>
        <v>0</v>
      </c>
      <c r="G124" s="53">
        <f t="shared" si="3"/>
        <v>0</v>
      </c>
      <c r="H124" s="43"/>
      <c r="I124" s="43"/>
    </row>
    <row r="125" spans="1:9" x14ac:dyDescent="0.25">
      <c r="B125" s="43"/>
      <c r="C125" s="43" t="s">
        <v>267</v>
      </c>
      <c r="D125" s="43"/>
      <c r="E125" s="47"/>
      <c r="F125" s="52">
        <f t="shared" si="2"/>
        <v>0</v>
      </c>
      <c r="G125" s="53">
        <f t="shared" si="3"/>
        <v>0</v>
      </c>
      <c r="H125" s="43"/>
      <c r="I125" s="43"/>
    </row>
    <row r="126" spans="1:9" x14ac:dyDescent="0.25">
      <c r="B126" s="43"/>
      <c r="C126" s="43" t="s">
        <v>268</v>
      </c>
      <c r="D126" s="43"/>
      <c r="E126" s="47"/>
      <c r="F126" s="52">
        <f t="shared" si="2"/>
        <v>0</v>
      </c>
      <c r="G126" s="53">
        <f t="shared" si="3"/>
        <v>0</v>
      </c>
      <c r="H126" s="43"/>
      <c r="I126" s="43"/>
    </row>
    <row r="127" spans="1:9" x14ac:dyDescent="0.25">
      <c r="B127" s="43"/>
      <c r="C127" s="43" t="s">
        <v>269</v>
      </c>
      <c r="D127" s="43"/>
      <c r="E127" s="47"/>
      <c r="F127" s="52">
        <f t="shared" si="2"/>
        <v>0</v>
      </c>
      <c r="G127" s="53">
        <f t="shared" si="3"/>
        <v>0</v>
      </c>
      <c r="H127" s="43"/>
      <c r="I127" s="43"/>
    </row>
    <row r="128" spans="1:9" x14ac:dyDescent="0.25">
      <c r="B128" s="43"/>
      <c r="C128" s="43" t="s">
        <v>270</v>
      </c>
      <c r="D128" s="43"/>
      <c r="E128" s="47"/>
      <c r="F128" s="52">
        <f t="shared" si="2"/>
        <v>0</v>
      </c>
      <c r="G128" s="53">
        <f t="shared" si="3"/>
        <v>0</v>
      </c>
      <c r="H128" s="43"/>
      <c r="I128" s="43"/>
    </row>
    <row r="129" spans="2:9" x14ac:dyDescent="0.25">
      <c r="B129" s="43"/>
      <c r="C129" s="43" t="s">
        <v>271</v>
      </c>
      <c r="D129" s="43"/>
      <c r="E129" s="47"/>
      <c r="F129" s="52">
        <f>SUMIF($E$134:$E$141,C129,H141:H148)</f>
        <v>0</v>
      </c>
      <c r="G129" s="53">
        <f t="shared" si="3"/>
        <v>0</v>
      </c>
      <c r="H129" s="43"/>
      <c r="I129" s="43"/>
    </row>
    <row r="130" spans="2:9" x14ac:dyDescent="0.25">
      <c r="B130" s="43"/>
      <c r="C130" s="43" t="s">
        <v>272</v>
      </c>
      <c r="D130" s="43"/>
      <c r="E130" s="47"/>
      <c r="F130" s="52">
        <f t="shared" si="2"/>
        <v>0</v>
      </c>
      <c r="G130" s="53">
        <f t="shared" si="3"/>
        <v>0</v>
      </c>
      <c r="H130" s="43"/>
      <c r="I130" s="43"/>
    </row>
    <row r="131" spans="2:9" x14ac:dyDescent="0.25">
      <c r="B131" s="43"/>
      <c r="C131" s="43" t="s">
        <v>273</v>
      </c>
      <c r="D131" s="43"/>
      <c r="E131" s="47"/>
      <c r="F131" s="52">
        <f t="shared" si="2"/>
        <v>0</v>
      </c>
      <c r="G131" s="53">
        <f t="shared" si="3"/>
        <v>0</v>
      </c>
      <c r="H131" s="43"/>
      <c r="I131" s="43"/>
    </row>
    <row r="132" spans="2:9" x14ac:dyDescent="0.25">
      <c r="B132" s="43"/>
      <c r="C132" s="43"/>
      <c r="D132" s="43"/>
      <c r="E132" s="47"/>
      <c r="F132" s="43"/>
      <c r="G132" s="48"/>
      <c r="H132" s="43"/>
      <c r="I132" s="43"/>
    </row>
    <row r="133" spans="2:9" x14ac:dyDescent="0.25">
      <c r="B133" s="43"/>
      <c r="C133" s="43"/>
      <c r="D133" s="43"/>
      <c r="E133" s="47"/>
      <c r="F133" s="43"/>
      <c r="G133" s="48"/>
      <c r="H133" s="43"/>
      <c r="I133" s="43"/>
    </row>
    <row r="134" spans="2:9" x14ac:dyDescent="0.25">
      <c r="B134" s="43"/>
      <c r="C134" s="43"/>
      <c r="D134" s="43"/>
      <c r="E134" s="43" t="s">
        <v>264</v>
      </c>
      <c r="F134" s="43" t="s">
        <v>274</v>
      </c>
      <c r="G134" s="48">
        <f t="shared" ref="G134:G141" si="4">SUMIF($H$7:$H$74,F134,$E$7:$E$74)</f>
        <v>0</v>
      </c>
      <c r="H134" s="43">
        <f t="shared" ref="H134:H141" si="5">SUMIF($H$7:$H$74,F134,$F$7:$F$74)</f>
        <v>0</v>
      </c>
      <c r="I134" s="43"/>
    </row>
    <row r="135" spans="2:9" x14ac:dyDescent="0.25">
      <c r="B135" s="43"/>
      <c r="C135" s="43"/>
      <c r="D135" s="43"/>
      <c r="E135" s="43" t="s">
        <v>264</v>
      </c>
      <c r="F135" s="43" t="s">
        <v>275</v>
      </c>
      <c r="G135" s="48">
        <f t="shared" si="4"/>
        <v>0</v>
      </c>
      <c r="H135" s="43">
        <f t="shared" si="5"/>
        <v>0</v>
      </c>
      <c r="I135" s="43"/>
    </row>
    <row r="136" spans="2:9" x14ac:dyDescent="0.25">
      <c r="B136" s="43"/>
      <c r="C136" s="43"/>
      <c r="D136" s="43"/>
      <c r="E136" s="43" t="s">
        <v>264</v>
      </c>
      <c r="F136" s="43" t="s">
        <v>276</v>
      </c>
      <c r="G136" s="48">
        <f t="shared" si="4"/>
        <v>0</v>
      </c>
      <c r="H136" s="43">
        <f t="shared" si="5"/>
        <v>0</v>
      </c>
      <c r="I136" s="43"/>
    </row>
    <row r="137" spans="2:9" x14ac:dyDescent="0.25">
      <c r="B137" s="43"/>
      <c r="C137" s="43"/>
      <c r="D137" s="43"/>
      <c r="E137" s="43" t="s">
        <v>266</v>
      </c>
      <c r="F137" s="43" t="s">
        <v>277</v>
      </c>
      <c r="G137" s="48">
        <f t="shared" si="4"/>
        <v>0</v>
      </c>
      <c r="H137" s="43">
        <f t="shared" si="5"/>
        <v>0</v>
      </c>
      <c r="I137" s="43"/>
    </row>
    <row r="138" spans="2:9" x14ac:dyDescent="0.25">
      <c r="B138" s="43"/>
      <c r="C138" s="43"/>
      <c r="D138" s="43"/>
      <c r="E138" s="43" t="s">
        <v>267</v>
      </c>
      <c r="F138" s="43" t="s">
        <v>278</v>
      </c>
      <c r="G138" s="48">
        <f t="shared" si="4"/>
        <v>0</v>
      </c>
      <c r="H138" s="43">
        <f t="shared" si="5"/>
        <v>0</v>
      </c>
      <c r="I138" s="43"/>
    </row>
    <row r="139" spans="2:9" x14ac:dyDescent="0.25">
      <c r="B139" s="43"/>
      <c r="C139" s="43"/>
      <c r="D139" s="43"/>
      <c r="E139" s="43" t="s">
        <v>264</v>
      </c>
      <c r="F139" s="43" t="s">
        <v>279</v>
      </c>
      <c r="G139" s="48">
        <f t="shared" si="4"/>
        <v>0</v>
      </c>
      <c r="H139" s="43">
        <f t="shared" si="5"/>
        <v>0</v>
      </c>
      <c r="I139" s="43"/>
    </row>
    <row r="140" spans="2:9" x14ac:dyDescent="0.25">
      <c r="B140" s="43"/>
      <c r="C140" s="43"/>
      <c r="D140" s="43"/>
      <c r="E140" s="43" t="s">
        <v>267</v>
      </c>
      <c r="F140" s="43" t="s">
        <v>280</v>
      </c>
      <c r="G140" s="48">
        <f t="shared" si="4"/>
        <v>0</v>
      </c>
      <c r="H140" s="43">
        <f t="shared" si="5"/>
        <v>0</v>
      </c>
      <c r="I140" s="43"/>
    </row>
    <row r="141" spans="2:9" x14ac:dyDescent="0.25">
      <c r="B141" s="43"/>
      <c r="C141" s="43"/>
      <c r="D141" s="43"/>
      <c r="E141" s="43" t="s">
        <v>264</v>
      </c>
      <c r="F141" s="43" t="s">
        <v>281</v>
      </c>
      <c r="G141" s="48">
        <f t="shared" si="4"/>
        <v>0</v>
      </c>
      <c r="H141" s="43">
        <f t="shared" si="5"/>
        <v>0</v>
      </c>
      <c r="I141" s="43"/>
    </row>
    <row r="142" spans="2:9" x14ac:dyDescent="0.25">
      <c r="B142" s="43"/>
      <c r="C142" s="43"/>
      <c r="D142" s="43"/>
      <c r="E142" s="47"/>
      <c r="F142" s="43"/>
      <c r="G142" s="48" t="s">
        <v>282</v>
      </c>
      <c r="H142" s="43" t="s">
        <v>282</v>
      </c>
      <c r="I142" s="43"/>
    </row>
    <row r="143" spans="2:9" x14ac:dyDescent="0.25">
      <c r="B143" s="43"/>
      <c r="C143" s="43"/>
      <c r="D143" s="43"/>
      <c r="E143" s="47"/>
      <c r="F143" s="43"/>
      <c r="G143" s="48"/>
      <c r="H143" s="43"/>
      <c r="I143" s="43"/>
    </row>
    <row r="144" spans="2:9" x14ac:dyDescent="0.25">
      <c r="B144" s="43"/>
      <c r="C144" s="43"/>
      <c r="D144" s="43"/>
      <c r="E144" s="47"/>
      <c r="F144" s="43"/>
      <c r="G144" s="48"/>
      <c r="H144" s="43"/>
      <c r="I144" s="4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2025-12-02T11:30:06Z</dcterms:created>
  <dcterms:modified xsi:type="dcterms:W3CDTF">2025-12-02T11:30:10Z</dcterms:modified>
</cp:coreProperties>
</file>