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856F4423-876C-4DFB-A9FA-18FCF26E4885}" xr6:coauthVersionLast="47" xr6:coauthVersionMax="47" xr10:uidLastSave="{00000000-0000-0000-0000-000000000000}"/>
  <bookViews>
    <workbookView xWindow="-120" yWindow="-120" windowWidth="20730" windowHeight="11040" xr2:uid="{BCAF3D70-D8A1-4EBF-A29E-9045B46F3153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G58" i="1" s="1"/>
  <c r="H57" i="1"/>
  <c r="G57" i="1" s="1"/>
  <c r="H56" i="1"/>
  <c r="G56" i="1" s="1"/>
  <c r="H55" i="1"/>
  <c r="H64" i="1" s="1"/>
  <c r="F52" i="1"/>
  <c r="F51" i="1"/>
  <c r="F50" i="1"/>
  <c r="F49" i="1"/>
  <c r="F48" i="1"/>
  <c r="F47" i="1"/>
  <c r="G47" i="1" s="1"/>
  <c r="F46" i="1"/>
  <c r="G46" i="1" s="1"/>
  <c r="F45" i="1"/>
  <c r="F44" i="1"/>
  <c r="F43" i="1"/>
  <c r="F42" i="1"/>
  <c r="F41" i="1"/>
  <c r="F25" i="1"/>
  <c r="F27" i="1" s="1"/>
  <c r="F15" i="1"/>
  <c r="G59" i="1" l="1"/>
  <c r="G43" i="1"/>
  <c r="G61" i="1"/>
  <c r="G41" i="1"/>
  <c r="G42" i="1"/>
  <c r="G62" i="1"/>
  <c r="G50" i="1"/>
  <c r="G19" i="1"/>
  <c r="G8" i="1"/>
  <c r="G15" i="1"/>
  <c r="G7" i="1"/>
  <c r="G49" i="1"/>
  <c r="G45" i="1"/>
  <c r="G13" i="1"/>
  <c r="G52" i="1"/>
  <c r="G48" i="1"/>
  <c r="G12" i="1"/>
  <c r="G25" i="1"/>
  <c r="G11" i="1"/>
  <c r="G51" i="1"/>
  <c r="G10" i="1"/>
  <c r="G23" i="1"/>
  <c r="G9" i="1"/>
  <c r="G60" i="1"/>
  <c r="G44" i="1"/>
  <c r="G63" i="1"/>
  <c r="G55" i="1"/>
  <c r="G64" i="1" l="1"/>
</calcChain>
</file>

<file path=xl/sharedStrings.xml><?xml version="1.0" encoding="utf-8"?>
<sst xmlns="http://schemas.openxmlformats.org/spreadsheetml/2006/main" count="104" uniqueCount="78">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</sst>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  <xf numFmtId="0" fontId="6" fillId="4" borderId="0" xfId="2" applyFont="1" applyFill="1"/>
  </cellXfs>
  <cellStyles count="6">
    <cellStyle name="Comma 2" xfId="3" xr:uid="{52D414AD-E0F4-4F16-8264-E52D51516EE5}"/>
    <cellStyle name="Comma 3" xfId="4" xr:uid="{A22F4EB2-84A7-434F-BC93-A49F7B90A6DC}"/>
    <cellStyle name="Normal" xfId="0" builtinId="0"/>
    <cellStyle name="Normal 2" xfId="2" xr:uid="{BC871556-EC33-4DCB-A166-6C201F7E4DE9}"/>
    <cellStyle name="Percent" xfId="1" builtinId="5"/>
    <cellStyle name="Percent 2" xfId="5" xr:uid="{F5BDB66E-FB54-4AE9-AE04-33943299AB7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65FF6-1404-45DE-9730-4CA0632B413B}" name="Table134567685789101118" displayName="Table134567685789101118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4CCEE345-F837-491D-88FD-F66CBA5A6D02}" name="ISIN No." dataDxfId="6"/>
    <tableColumn id="2" xr3:uid="{2BC9ADF2-0408-42A6-BBD5-936C91863D71}" name="Name of the Instrument" dataDxfId="5"/>
    <tableColumn id="3" xr3:uid="{C36FC06C-D51D-496F-9F50-1440EE1F3C87}" name="Industry " dataDxfId="4"/>
    <tableColumn id="4" xr3:uid="{212C63DB-0641-4831-B7F9-B7192F75F5CF}" name="Quantity" dataDxfId="3"/>
    <tableColumn id="5" xr3:uid="{697D06B5-50F6-4511-B08B-B064431F292E}" name="Market Value" dataDxfId="2"/>
    <tableColumn id="6" xr3:uid="{09B9852C-600B-4DD4-A634-2939E29D5EA5}" name="% of Portfolio" dataDxfId="1" dataCellStyle="Percent">
      <calculatedColumnFormula>+F7/$F$27</calculatedColumnFormula>
    </tableColumn>
    <tableColumn id="7" xr3:uid="{39FEE75D-8BA6-4738-ACAF-FF077259E630}" name="Ratings" dataDxfId="0">
      <calculatedColumnFormula>VLOOKUP(Table134567685789101118[[#This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9C0F-06B7-44A1-A58C-2A433BF8C790}">
  <sheetPr>
    <tabColor rgb="FF7030A0"/>
  </sheetPr>
  <dimension ref="A2:P68"/>
  <sheetViews>
    <sheetView showGridLines="0" tabSelected="1" zoomScaleNormal="100" zoomScaleSheetLayoutView="89" workbookViewId="0">
      <selection activeCell="C31" sqref="C3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53"/>
    <col min="12" max="12" width="16.140625" style="53" bestFit="1" customWidth="1"/>
    <col min="13" max="13" width="14" style="53" bestFit="1" customWidth="1"/>
    <col min="14" max="14" width="9.140625" style="53"/>
    <col min="15" max="15" width="10" style="53" bestFit="1" customWidth="1"/>
    <col min="16" max="16" width="9.140625" style="53"/>
    <col min="17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45596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13430</v>
      </c>
      <c r="F7" s="17">
        <v>5309147.5999999996</v>
      </c>
      <c r="G7" s="18">
        <f t="shared" ref="G7:G13" si="0">+F7/$F$27</f>
        <v>0.11110885465092855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10</v>
      </c>
      <c r="F8" s="17">
        <v>9943040</v>
      </c>
      <c r="G8" s="18">
        <f t="shared" si="0"/>
        <v>0.20808609392369667</v>
      </c>
      <c r="H8" s="19" t="s">
        <v>19</v>
      </c>
    </row>
    <row r="9" spans="1:8" x14ac:dyDescent="0.25">
      <c r="A9" s="14"/>
      <c r="B9" s="15" t="s">
        <v>20</v>
      </c>
      <c r="C9" s="16" t="s">
        <v>21</v>
      </c>
      <c r="D9" s="16" t="s">
        <v>15</v>
      </c>
      <c r="E9" s="17">
        <v>7565</v>
      </c>
      <c r="F9" s="17">
        <v>2818038.15</v>
      </c>
      <c r="G9" s="18">
        <f t="shared" si="0"/>
        <v>5.8975378874213558E-2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14770</v>
      </c>
      <c r="F10" s="17">
        <v>1336241.8999999999</v>
      </c>
      <c r="G10" s="18">
        <f t="shared" si="0"/>
        <v>2.7964622239091755E-2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24</v>
      </c>
      <c r="E11" s="17">
        <v>11601</v>
      </c>
      <c r="F11" s="17">
        <v>1694790.09</v>
      </c>
      <c r="G11" s="18">
        <f t="shared" si="0"/>
        <v>3.5468252149110369E-2</v>
      </c>
      <c r="H11" s="19"/>
    </row>
    <row r="12" spans="1:8" x14ac:dyDescent="0.25">
      <c r="A12" s="14"/>
      <c r="B12" s="15" t="s">
        <v>27</v>
      </c>
      <c r="C12" s="16" t="s">
        <v>28</v>
      </c>
      <c r="D12" s="16" t="s">
        <v>18</v>
      </c>
      <c r="E12" s="17">
        <v>1</v>
      </c>
      <c r="F12" s="17">
        <v>10045180</v>
      </c>
      <c r="G12" s="18">
        <f t="shared" si="0"/>
        <v>0.21022366086835007</v>
      </c>
      <c r="H12" s="19" t="s">
        <v>19</v>
      </c>
    </row>
    <row r="13" spans="1:8" outlineLevel="1" x14ac:dyDescent="0.25">
      <c r="A13" s="14"/>
      <c r="B13" s="15" t="s">
        <v>29</v>
      </c>
      <c r="C13" s="16" t="s">
        <v>30</v>
      </c>
      <c r="D13" s="16" t="s">
        <v>18</v>
      </c>
      <c r="E13" s="17">
        <v>1</v>
      </c>
      <c r="F13" s="17">
        <v>10022330</v>
      </c>
      <c r="G13" s="18">
        <f t="shared" si="0"/>
        <v>0.20974546031337327</v>
      </c>
      <c r="H13" s="19" t="s">
        <v>31</v>
      </c>
    </row>
    <row r="14" spans="1:8" x14ac:dyDescent="0.25">
      <c r="B14" s="20"/>
      <c r="C14" s="21"/>
      <c r="D14" s="21"/>
      <c r="E14" s="22"/>
      <c r="F14" s="23"/>
      <c r="G14" s="24"/>
      <c r="H14" s="19"/>
    </row>
    <row r="15" spans="1:8" x14ac:dyDescent="0.25">
      <c r="B15" s="21"/>
      <c r="C15" s="21" t="s">
        <v>32</v>
      </c>
      <c r="D15" s="21"/>
      <c r="E15" s="25"/>
      <c r="F15" s="26">
        <f>SUM(F7:F14)</f>
        <v>41168767.739999995</v>
      </c>
      <c r="G15" s="27">
        <f>+F15/$F$27</f>
        <v>0.86157232301876419</v>
      </c>
      <c r="H15" s="28"/>
    </row>
    <row r="17" spans="1:8" x14ac:dyDescent="0.25">
      <c r="B17" s="29"/>
      <c r="C17" s="29" t="s">
        <v>33</v>
      </c>
      <c r="D17" s="29"/>
      <c r="E17" s="29"/>
      <c r="F17" s="29" t="s">
        <v>10</v>
      </c>
      <c r="G17" s="30" t="s">
        <v>11</v>
      </c>
      <c r="H17" s="29" t="s">
        <v>12</v>
      </c>
    </row>
    <row r="18" spans="1:8" x14ac:dyDescent="0.25">
      <c r="A18" s="31" t="s">
        <v>34</v>
      </c>
      <c r="B18" s="32"/>
      <c r="C18" s="21" t="s">
        <v>35</v>
      </c>
      <c r="D18" s="16"/>
      <c r="E18" s="33"/>
      <c r="F18" s="34" t="s">
        <v>36</v>
      </c>
      <c r="G18" s="35">
        <v>0</v>
      </c>
      <c r="H18" s="16"/>
    </row>
    <row r="19" spans="1:8" x14ac:dyDescent="0.25">
      <c r="B19" s="32" t="s">
        <v>37</v>
      </c>
      <c r="C19" s="21" t="s">
        <v>38</v>
      </c>
      <c r="D19" s="21"/>
      <c r="E19" s="25"/>
      <c r="F19" s="17">
        <v>5519725.1200000001</v>
      </c>
      <c r="G19" s="35">
        <f>+F19/$F$27</f>
        <v>0.11551578186885579</v>
      </c>
      <c r="H19" s="16"/>
    </row>
    <row r="20" spans="1:8" x14ac:dyDescent="0.25">
      <c r="B20" s="32"/>
      <c r="C20" s="21" t="s">
        <v>39</v>
      </c>
      <c r="D20" s="16"/>
      <c r="E20" s="33"/>
      <c r="F20" s="25" t="s">
        <v>36</v>
      </c>
      <c r="G20" s="35">
        <v>0</v>
      </c>
      <c r="H20" s="16"/>
    </row>
    <row r="21" spans="1:8" x14ac:dyDescent="0.25">
      <c r="B21" s="32"/>
      <c r="C21" s="21" t="s">
        <v>40</v>
      </c>
      <c r="D21" s="16"/>
      <c r="E21" s="33"/>
      <c r="F21" s="25" t="s">
        <v>36</v>
      </c>
      <c r="G21" s="35">
        <v>0</v>
      </c>
      <c r="H21" s="16"/>
    </row>
    <row r="22" spans="1:8" x14ac:dyDescent="0.25">
      <c r="A22" s="36" t="s">
        <v>41</v>
      </c>
      <c r="B22" s="32"/>
      <c r="C22" s="21" t="s">
        <v>42</v>
      </c>
      <c r="D22" s="16"/>
      <c r="E22" s="33"/>
      <c r="F22" s="25" t="s">
        <v>36</v>
      </c>
      <c r="G22" s="35">
        <v>0</v>
      </c>
      <c r="H22" s="16"/>
    </row>
    <row r="23" spans="1:8" x14ac:dyDescent="0.25">
      <c r="B23" s="16" t="s">
        <v>41</v>
      </c>
      <c r="C23" s="16" t="s">
        <v>43</v>
      </c>
      <c r="D23" s="16"/>
      <c r="E23" s="33"/>
      <c r="F23" s="17">
        <v>1094805.93</v>
      </c>
      <c r="G23" s="35">
        <f>+F23/$F$27</f>
        <v>2.2911895112380124E-2</v>
      </c>
      <c r="H23" s="16"/>
    </row>
    <row r="24" spans="1:8" x14ac:dyDescent="0.25">
      <c r="B24" s="32"/>
      <c r="C24" s="16"/>
      <c r="D24" s="16"/>
      <c r="E24" s="33"/>
      <c r="F24" s="34"/>
      <c r="G24" s="35"/>
      <c r="H24" s="16"/>
    </row>
    <row r="25" spans="1:8" x14ac:dyDescent="0.25">
      <c r="B25" s="32"/>
      <c r="C25" s="16" t="s">
        <v>44</v>
      </c>
      <c r="D25" s="16"/>
      <c r="E25" s="33"/>
      <c r="F25" s="37">
        <f>SUM(F18:F24)</f>
        <v>6614531.0499999998</v>
      </c>
      <c r="G25" s="35">
        <f>+F25/$F$27</f>
        <v>0.13842767698123593</v>
      </c>
      <c r="H25" s="16"/>
    </row>
    <row r="26" spans="1:8" x14ac:dyDescent="0.25">
      <c r="B26" s="32"/>
      <c r="C26" s="16"/>
      <c r="D26" s="16"/>
      <c r="E26" s="33"/>
      <c r="F26" s="37"/>
      <c r="G26" s="35"/>
      <c r="H26" s="16"/>
    </row>
    <row r="27" spans="1:8" x14ac:dyDescent="0.25">
      <c r="B27" s="38"/>
      <c r="C27" s="39" t="s">
        <v>45</v>
      </c>
      <c r="D27" s="40"/>
      <c r="E27" s="41"/>
      <c r="F27" s="41">
        <f>+F25+F15</f>
        <v>47783298.789999992</v>
      </c>
      <c r="G27" s="42">
        <v>1</v>
      </c>
      <c r="H27" s="16"/>
    </row>
    <row r="28" spans="1:8" x14ac:dyDescent="0.25">
      <c r="F28" s="43"/>
    </row>
    <row r="29" spans="1:8" x14ac:dyDescent="0.25">
      <c r="C29" s="21" t="s">
        <v>46</v>
      </c>
      <c r="D29" s="44">
        <v>100</v>
      </c>
      <c r="F29" s="4">
        <v>0</v>
      </c>
    </row>
    <row r="30" spans="1:8" x14ac:dyDescent="0.25">
      <c r="C30" s="21" t="s">
        <v>47</v>
      </c>
      <c r="D30" s="44">
        <v>12.04</v>
      </c>
    </row>
    <row r="31" spans="1:8" x14ac:dyDescent="0.25">
      <c r="C31" s="21" t="s">
        <v>48</v>
      </c>
      <c r="D31" s="44">
        <v>8.26</v>
      </c>
    </row>
    <row r="32" spans="1:8" x14ac:dyDescent="0.25">
      <c r="C32" s="21" t="s">
        <v>49</v>
      </c>
      <c r="D32" s="45">
        <v>16.028700000000001</v>
      </c>
    </row>
    <row r="33" spans="1:8" x14ac:dyDescent="0.25">
      <c r="A33" s="31" t="s">
        <v>50</v>
      </c>
      <c r="C33" s="21" t="s">
        <v>51</v>
      </c>
      <c r="D33" s="45">
        <v>16.214200000000002</v>
      </c>
    </row>
    <row r="34" spans="1:8" x14ac:dyDescent="0.25">
      <c r="C34" s="21" t="s">
        <v>52</v>
      </c>
      <c r="D34" s="46">
        <v>0</v>
      </c>
    </row>
    <row r="35" spans="1:8" x14ac:dyDescent="0.25">
      <c r="C35" s="21" t="s">
        <v>53</v>
      </c>
      <c r="D35" s="47">
        <v>0</v>
      </c>
    </row>
    <row r="36" spans="1:8" x14ac:dyDescent="0.25">
      <c r="C36" s="21" t="s">
        <v>54</v>
      </c>
      <c r="D36" s="47">
        <v>0</v>
      </c>
      <c r="F36" s="43"/>
      <c r="G36" s="48"/>
    </row>
    <row r="37" spans="1:8" x14ac:dyDescent="0.25">
      <c r="B37" s="49"/>
      <c r="C37" s="14"/>
    </row>
    <row r="38" spans="1:8" x14ac:dyDescent="0.25">
      <c r="F38" s="4"/>
    </row>
    <row r="39" spans="1:8" x14ac:dyDescent="0.25">
      <c r="C39" s="29" t="s">
        <v>55</v>
      </c>
      <c r="D39" s="29"/>
      <c r="E39" s="29"/>
      <c r="F39" s="29"/>
      <c r="G39" s="30"/>
      <c r="H39" s="29"/>
    </row>
    <row r="40" spans="1:8" x14ac:dyDescent="0.25">
      <c r="A40" s="1" t="s">
        <v>56</v>
      </c>
      <c r="C40" s="29" t="s">
        <v>57</v>
      </c>
      <c r="D40" s="29"/>
      <c r="E40" s="29"/>
      <c r="F40" s="29" t="s">
        <v>10</v>
      </c>
      <c r="G40" s="30" t="s">
        <v>11</v>
      </c>
      <c r="H40" s="29" t="s">
        <v>12</v>
      </c>
    </row>
    <row r="41" spans="1:8" x14ac:dyDescent="0.25">
      <c r="A41" s="16" t="s">
        <v>58</v>
      </c>
      <c r="C41" s="21" t="s">
        <v>59</v>
      </c>
      <c r="D41" s="16"/>
      <c r="E41" s="33"/>
      <c r="F41" s="50">
        <f>SUMIF(Table134567685789101118[[Industry ]],A40,Table134567685789101118[Market Value])</f>
        <v>0</v>
      </c>
      <c r="G41" s="51">
        <f>+F41/$F$27</f>
        <v>0</v>
      </c>
      <c r="H41" s="16"/>
    </row>
    <row r="42" spans="1:8" x14ac:dyDescent="0.25">
      <c r="C42" s="16" t="s">
        <v>60</v>
      </c>
      <c r="D42" s="16"/>
      <c r="E42" s="33"/>
      <c r="F42" s="50">
        <f>SUMIF(Table134567685789101118[[Industry ]],A41,Table134567685789101118[Market Value])</f>
        <v>0</v>
      </c>
      <c r="G42" s="51">
        <f>+F42/$F$27</f>
        <v>0</v>
      </c>
      <c r="H42" s="16"/>
    </row>
    <row r="43" spans="1:8" x14ac:dyDescent="0.25">
      <c r="C43" s="16" t="s">
        <v>61</v>
      </c>
      <c r="D43" s="16"/>
      <c r="E43" s="33"/>
      <c r="F43" s="50">
        <f>SUMIF($E$55:$E$63,C43,$H$55:$H$63)</f>
        <v>0</v>
      </c>
      <c r="G43" s="51">
        <f>+F43/$F$27</f>
        <v>0</v>
      </c>
      <c r="H43" s="16"/>
    </row>
    <row r="44" spans="1:8" x14ac:dyDescent="0.25">
      <c r="C44" s="16" t="s">
        <v>62</v>
      </c>
      <c r="D44" s="16"/>
      <c r="E44" s="33"/>
      <c r="F44" s="50">
        <f>SUMIF($E$55:$E$63,C44,$H$55:$H$63)</f>
        <v>0</v>
      </c>
      <c r="G44" s="51">
        <f t="shared" ref="G44:G52" si="1">+F44/$F$27</f>
        <v>0</v>
      </c>
      <c r="H44" s="16"/>
    </row>
    <row r="45" spans="1:8" x14ac:dyDescent="0.25">
      <c r="C45" s="16" t="s">
        <v>63</v>
      </c>
      <c r="D45" s="16"/>
      <c r="E45" s="33"/>
      <c r="F45" s="50">
        <f>SUMIF($E$55:$E$63,C45,$H$55:$H$63)</f>
        <v>30010550</v>
      </c>
      <c r="G45" s="51">
        <f t="shared" si="1"/>
        <v>0.62805521510541995</v>
      </c>
      <c r="H45" s="16"/>
    </row>
    <row r="46" spans="1:8" x14ac:dyDescent="0.25">
      <c r="C46" s="16" t="s">
        <v>64</v>
      </c>
      <c r="D46" s="16"/>
      <c r="E46" s="33"/>
      <c r="F46" s="50">
        <f>SUMIF($E$55:$E$63,C46,$H$55:$H$63)</f>
        <v>0</v>
      </c>
      <c r="G46" s="51">
        <f t="shared" si="1"/>
        <v>0</v>
      </c>
      <c r="H46" s="16"/>
    </row>
    <row r="47" spans="1:8" x14ac:dyDescent="0.25">
      <c r="C47" s="16" t="s">
        <v>65</v>
      </c>
      <c r="D47" s="16"/>
      <c r="E47" s="33"/>
      <c r="F47" s="50">
        <f>SUMIF($E$55:$E$63,C47,$H$55:$H$63)</f>
        <v>0</v>
      </c>
      <c r="G47" s="51">
        <f t="shared" si="1"/>
        <v>0</v>
      </c>
      <c r="H47" s="16"/>
    </row>
    <row r="48" spans="1:8" x14ac:dyDescent="0.25">
      <c r="C48" s="16" t="s">
        <v>66</v>
      </c>
      <c r="D48" s="16"/>
      <c r="E48" s="33"/>
      <c r="F48" s="50">
        <f ca="1">SUMIF($E$55:$E$63,C48,H61:H68)</f>
        <v>0</v>
      </c>
      <c r="G48" s="51">
        <f t="shared" ca="1" si="1"/>
        <v>0</v>
      </c>
      <c r="H48" s="16"/>
    </row>
    <row r="49" spans="3:8" x14ac:dyDescent="0.25">
      <c r="C49" s="16" t="s">
        <v>67</v>
      </c>
      <c r="D49" s="16"/>
      <c r="E49" s="33"/>
      <c r="F49" s="50">
        <f ca="1">SUMIF($E$55:$E$63,C49,H62:H69)</f>
        <v>0</v>
      </c>
      <c r="G49" s="51">
        <f t="shared" ca="1" si="1"/>
        <v>0</v>
      </c>
      <c r="H49" s="16"/>
    </row>
    <row r="50" spans="3:8" x14ac:dyDescent="0.25">
      <c r="C50" s="16" t="s">
        <v>68</v>
      </c>
      <c r="D50" s="16"/>
      <c r="E50" s="33"/>
      <c r="F50" s="50">
        <f ca="1">SUMIF($E$55:$E$63,C50,H63:H70)</f>
        <v>0</v>
      </c>
      <c r="G50" s="51">
        <f t="shared" ca="1" si="1"/>
        <v>0</v>
      </c>
      <c r="H50" s="16"/>
    </row>
    <row r="51" spans="3:8" x14ac:dyDescent="0.25">
      <c r="C51" s="16" t="s">
        <v>69</v>
      </c>
      <c r="D51" s="16"/>
      <c r="E51" s="33"/>
      <c r="F51" s="50">
        <f ca="1">SUMIF($E$55:$E$63,C51,H64:H71)</f>
        <v>0</v>
      </c>
      <c r="G51" s="51">
        <f t="shared" ca="1" si="1"/>
        <v>0</v>
      </c>
      <c r="H51" s="16"/>
    </row>
    <row r="52" spans="3:8" x14ac:dyDescent="0.25">
      <c r="C52" s="16" t="s">
        <v>70</v>
      </c>
      <c r="D52" s="16"/>
      <c r="E52" s="33"/>
      <c r="F52" s="50">
        <f ca="1">SUMIF($E$55:$E$63,C52,H65:H72)</f>
        <v>0</v>
      </c>
      <c r="G52" s="51">
        <f t="shared" ca="1" si="1"/>
        <v>0</v>
      </c>
      <c r="H52" s="16"/>
    </row>
    <row r="54" spans="3:8" hidden="1" x14ac:dyDescent="0.25"/>
    <row r="55" spans="3:8" x14ac:dyDescent="0.25">
      <c r="E55" s="16" t="s">
        <v>61</v>
      </c>
      <c r="F55" s="16" t="s">
        <v>71</v>
      </c>
      <c r="G55" s="7">
        <f>H55/$F$27</f>
        <v>0</v>
      </c>
      <c r="H55" s="1">
        <f>SUMIF($H$7:$H$13,F55,$F$7:$F$13)</f>
        <v>0</v>
      </c>
    </row>
    <row r="56" spans="3:8" x14ac:dyDescent="0.25">
      <c r="E56" s="16" t="s">
        <v>61</v>
      </c>
      <c r="F56" s="16" t="s">
        <v>72</v>
      </c>
      <c r="G56" s="7">
        <f t="shared" ref="G56:G63" si="2">H56/$F$27</f>
        <v>0</v>
      </c>
      <c r="H56" s="1">
        <f>SUMIF($H$7:$H$13,F56,$F$7:$F$13)</f>
        <v>0</v>
      </c>
    </row>
    <row r="57" spans="3:8" x14ac:dyDescent="0.25">
      <c r="E57" s="16" t="s">
        <v>61</v>
      </c>
      <c r="F57" s="16" t="s">
        <v>73</v>
      </c>
      <c r="G57" s="7">
        <f t="shared" si="2"/>
        <v>0</v>
      </c>
      <c r="H57" s="1">
        <f>SUMIF($H$7:$H$13,F57,$F$7:$F$13)</f>
        <v>0</v>
      </c>
    </row>
    <row r="58" spans="3:8" x14ac:dyDescent="0.25">
      <c r="E58" s="16" t="s">
        <v>63</v>
      </c>
      <c r="F58" s="16" t="s">
        <v>31</v>
      </c>
      <c r="G58" s="7">
        <f t="shared" si="2"/>
        <v>0.20974546031337327</v>
      </c>
      <c r="H58" s="1">
        <f>SUMIF($H$7:$H$13,F58,$F$7:$F$13)</f>
        <v>10022330</v>
      </c>
    </row>
    <row r="59" spans="3:8" x14ac:dyDescent="0.25">
      <c r="E59" s="16" t="s">
        <v>63</v>
      </c>
      <c r="F59" s="52" t="s">
        <v>19</v>
      </c>
      <c r="G59" s="7">
        <f t="shared" si="2"/>
        <v>0.41830975479204674</v>
      </c>
      <c r="H59" s="1">
        <f>SUMIF($H$7:$H$13,F59,$F$7:$F$13)</f>
        <v>19988220</v>
      </c>
    </row>
    <row r="60" spans="3:8" x14ac:dyDescent="0.25">
      <c r="E60" s="16" t="s">
        <v>64</v>
      </c>
      <c r="F60" s="16" t="s">
        <v>74</v>
      </c>
      <c r="G60" s="7">
        <f t="shared" si="2"/>
        <v>0</v>
      </c>
      <c r="H60" s="1">
        <f t="shared" ref="H60:H63" si="3">SUMIF($H$7:$H$13,F60,$F$7:$F$13)</f>
        <v>0</v>
      </c>
    </row>
    <row r="61" spans="3:8" x14ac:dyDescent="0.25">
      <c r="E61" s="16" t="s">
        <v>61</v>
      </c>
      <c r="F61" s="16" t="s">
        <v>75</v>
      </c>
      <c r="G61" s="7">
        <f t="shared" si="2"/>
        <v>0</v>
      </c>
      <c r="H61" s="1">
        <f t="shared" si="3"/>
        <v>0</v>
      </c>
    </row>
    <row r="62" spans="3:8" x14ac:dyDescent="0.25">
      <c r="E62" s="16" t="s">
        <v>64</v>
      </c>
      <c r="F62" s="16" t="s">
        <v>76</v>
      </c>
      <c r="G62" s="7">
        <f t="shared" si="2"/>
        <v>0</v>
      </c>
      <c r="H62" s="1">
        <f t="shared" si="3"/>
        <v>0</v>
      </c>
    </row>
    <row r="63" spans="3:8" x14ac:dyDescent="0.25">
      <c r="E63" s="16" t="s">
        <v>61</v>
      </c>
      <c r="F63" s="16" t="s">
        <v>77</v>
      </c>
      <c r="G63" s="7">
        <f t="shared" si="2"/>
        <v>0</v>
      </c>
      <c r="H63" s="1">
        <f t="shared" si="3"/>
        <v>0</v>
      </c>
    </row>
    <row r="64" spans="3:8" x14ac:dyDescent="0.25">
      <c r="G64" s="7">
        <f>SUM(G55:G63)</f>
        <v>0.62805521510541995</v>
      </c>
      <c r="H64" s="1">
        <f>SUM(H55:H63)</f>
        <v>30010550</v>
      </c>
    </row>
    <row r="65" spans="6:6" hidden="1" x14ac:dyDescent="0.25"/>
    <row r="66" spans="6:6" x14ac:dyDescent="0.25">
      <c r="F66" s="52">
        <v>0</v>
      </c>
    </row>
    <row r="67" spans="6:6" hidden="1" x14ac:dyDescent="0.25"/>
    <row r="68" spans="6:6" hidden="1" x14ac:dyDescent="0.25"/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2024-11-06T12:30:23Z</dcterms:created>
  <dcterms:modified xsi:type="dcterms:W3CDTF">2024-11-06T12:31:07Z</dcterms:modified>
</cp:coreProperties>
</file>