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farah_memon-v_adityabirlacapital_com/Documents/Desktop/ABSLPFML Portfolio/"/>
    </mc:Choice>
  </mc:AlternateContent>
  <xr:revisionPtr revIDLastSave="0" documentId="8_{6FEA903A-6A78-496C-A1F7-ED126ABAC9C0}" xr6:coauthVersionLast="47" xr6:coauthVersionMax="47" xr10:uidLastSave="{00000000-0000-0000-0000-000000000000}"/>
  <bookViews>
    <workbookView xWindow="-120" yWindow="-120" windowWidth="20730" windowHeight="11040" xr2:uid="{B1B54CCC-D4E3-4011-AED1-472177F46640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#REF!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5" i="1" l="1"/>
  <c r="G165" i="1" s="1"/>
  <c r="H164" i="1"/>
  <c r="G164" i="1" s="1"/>
  <c r="H163" i="1"/>
  <c r="H162" i="1"/>
  <c r="H161" i="1"/>
  <c r="G161" i="1" s="1"/>
  <c r="H160" i="1"/>
  <c r="G160" i="1" s="1"/>
  <c r="H159" i="1"/>
  <c r="F144" i="1" s="1"/>
  <c r="G144" i="1" s="1"/>
  <c r="H158" i="1"/>
  <c r="H157" i="1"/>
  <c r="G157" i="1" s="1"/>
  <c r="H156" i="1"/>
  <c r="H166" i="1" s="1"/>
  <c r="H167" i="1" s="1"/>
  <c r="F153" i="1"/>
  <c r="F152" i="1"/>
  <c r="G152" i="1" s="1"/>
  <c r="F151" i="1"/>
  <c r="G151" i="1" s="1"/>
  <c r="F150" i="1"/>
  <c r="G149" i="1"/>
  <c r="F149" i="1"/>
  <c r="F148" i="1"/>
  <c r="G148" i="1" s="1"/>
  <c r="F147" i="1"/>
  <c r="G147" i="1" s="1"/>
  <c r="F146" i="1"/>
  <c r="F145" i="1"/>
  <c r="F143" i="1"/>
  <c r="G143" i="1" s="1"/>
  <c r="F142" i="1"/>
  <c r="G142" i="1" s="1"/>
  <c r="F128" i="1"/>
  <c r="G163" i="1" s="1"/>
  <c r="F126" i="1"/>
  <c r="F116" i="1"/>
  <c r="G116" i="1" s="1"/>
  <c r="G114" i="1"/>
  <c r="G98" i="1"/>
  <c r="G90" i="1"/>
  <c r="G82" i="1"/>
  <c r="G74" i="1"/>
  <c r="G66" i="1"/>
  <c r="G58" i="1"/>
  <c r="G50" i="1"/>
  <c r="G42" i="1"/>
  <c r="G34" i="1"/>
  <c r="G26" i="1"/>
  <c r="G18" i="1"/>
  <c r="L13" i="1"/>
  <c r="L12" i="1"/>
  <c r="L11" i="1"/>
  <c r="L10" i="1"/>
  <c r="L9" i="1"/>
  <c r="L8" i="1"/>
  <c r="L7" i="1"/>
  <c r="L14" i="1" s="1"/>
  <c r="G154" i="1" l="1"/>
  <c r="G153" i="1"/>
  <c r="G158" i="1"/>
  <c r="H154" i="1"/>
  <c r="G22" i="1"/>
  <c r="G30" i="1"/>
  <c r="G38" i="1"/>
  <c r="G46" i="1"/>
  <c r="G54" i="1"/>
  <c r="G62" i="1"/>
  <c r="G70" i="1"/>
  <c r="G78" i="1"/>
  <c r="G86" i="1"/>
  <c r="G94" i="1"/>
  <c r="G102" i="1"/>
  <c r="G110" i="1"/>
  <c r="G120" i="1"/>
  <c r="G156" i="1"/>
  <c r="G106" i="1"/>
  <c r="G145" i="1"/>
  <c r="G162" i="1"/>
  <c r="G10" i="1"/>
  <c r="G14" i="1"/>
  <c r="G21" i="1"/>
  <c r="G29" i="1"/>
  <c r="G37" i="1"/>
  <c r="G45" i="1"/>
  <c r="G53" i="1"/>
  <c r="G61" i="1"/>
  <c r="G69" i="1"/>
  <c r="G77" i="1"/>
  <c r="G85" i="1"/>
  <c r="G93" i="1"/>
  <c r="G101" i="1"/>
  <c r="G109" i="1"/>
  <c r="G7" i="1"/>
  <c r="G11" i="1"/>
  <c r="G15" i="1"/>
  <c r="G23" i="1"/>
  <c r="G31" i="1"/>
  <c r="G39" i="1"/>
  <c r="G47" i="1"/>
  <c r="G55" i="1"/>
  <c r="G63" i="1"/>
  <c r="G71" i="1"/>
  <c r="G79" i="1"/>
  <c r="G87" i="1"/>
  <c r="G95" i="1"/>
  <c r="G103" i="1"/>
  <c r="G111" i="1"/>
  <c r="G124" i="1"/>
  <c r="G16" i="1"/>
  <c r="G24" i="1"/>
  <c r="G32" i="1"/>
  <c r="G40" i="1"/>
  <c r="G48" i="1"/>
  <c r="G56" i="1"/>
  <c r="G64" i="1"/>
  <c r="G72" i="1"/>
  <c r="G80" i="1"/>
  <c r="G88" i="1"/>
  <c r="G96" i="1"/>
  <c r="G104" i="1"/>
  <c r="G112" i="1"/>
  <c r="G8" i="1"/>
  <c r="G12" i="1"/>
  <c r="G17" i="1"/>
  <c r="G25" i="1"/>
  <c r="G33" i="1"/>
  <c r="G41" i="1"/>
  <c r="G49" i="1"/>
  <c r="G57" i="1"/>
  <c r="G65" i="1"/>
  <c r="G73" i="1"/>
  <c r="G81" i="1"/>
  <c r="G89" i="1"/>
  <c r="G97" i="1"/>
  <c r="G105" i="1"/>
  <c r="G113" i="1"/>
  <c r="G126" i="1"/>
  <c r="G9" i="1"/>
  <c r="G13" i="1"/>
  <c r="G19" i="1"/>
  <c r="G27" i="1"/>
  <c r="G35" i="1"/>
  <c r="G43" i="1"/>
  <c r="G51" i="1"/>
  <c r="G59" i="1"/>
  <c r="G67" i="1"/>
  <c r="G75" i="1"/>
  <c r="G83" i="1"/>
  <c r="G91" i="1"/>
  <c r="G99" i="1"/>
  <c r="G107" i="1"/>
  <c r="G115" i="1"/>
  <c r="F154" i="1"/>
  <c r="G20" i="1"/>
  <c r="G28" i="1"/>
  <c r="G36" i="1"/>
  <c r="G44" i="1"/>
  <c r="G52" i="1"/>
  <c r="G60" i="1"/>
  <c r="G68" i="1"/>
  <c r="G76" i="1"/>
  <c r="G84" i="1"/>
  <c r="G92" i="1"/>
  <c r="G100" i="1"/>
  <c r="G108" i="1"/>
  <c r="G146" i="1"/>
  <c r="G150" i="1"/>
  <c r="G159" i="1"/>
  <c r="G166" i="1" l="1"/>
</calcChain>
</file>

<file path=xl/sharedStrings.xml><?xml version="1.0" encoding="utf-8"?>
<sst xmlns="http://schemas.openxmlformats.org/spreadsheetml/2006/main" count="551" uniqueCount="296">
  <si>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</si>
  <si>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</si>
  <si>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</si>
  <si>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</si>
  <si>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</si>
  <si>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</si>
  <si>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</si>
  <si>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</si>
  <si>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</si>
  <si>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</si>
  <si>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</si>
  <si>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</si>
  <si>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</si>
  <si>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</si>
  <si>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</si>
  <si>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</si>
  <si>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</si>
  <si>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</si>
  <si>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</si>
  <si>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</si>
  <si>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CRISIL AA+</t>
  </si>
  <si>
    <t>INE031A08707</t>
  </si>
  <si>
    <t>8.37% HUDCO GOI 23 Mar 2029 (GOI Service)</t>
  </si>
  <si>
    <t>INE031A08913</t>
  </si>
  <si>
    <t>7.15 HUDCO 25.09.2034</t>
  </si>
  <si>
    <t>BWR AAA</t>
  </si>
  <si>
    <t>INE040A08393</t>
  </si>
  <si>
    <t>8.44% HDFC Bank 28-Dec-2028</t>
  </si>
  <si>
    <t>Monetary intermediation of commercial banks, saving banks. postal savings</t>
  </si>
  <si>
    <t>[ICRA]AA+</t>
  </si>
  <si>
    <t>INE040A08831</t>
  </si>
  <si>
    <t>07.10% HDFC LTD 12-Nov-2031</t>
  </si>
  <si>
    <t>IND AAA</t>
  </si>
  <si>
    <t>INE040A08914</t>
  </si>
  <si>
    <t>7.97 HDFC 17.02.2033</t>
  </si>
  <si>
    <t>BWR AAA(CE)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</si>
  <si>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</si>
  <si>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</si>
  <si>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</si>
  <si>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</si>
  <si>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</si>
  <si>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</si>
  <si>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</si>
  <si>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</si>
  <si>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</si>
  <si>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</si>
  <si>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</si>
  <si>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</si>
  <si>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</si>
  <si>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</si>
  <si>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</si>
  <si>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</si>
  <si>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</si>
  <si>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</si>
  <si>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</si>
  <si>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</si>
  <si>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</si>
  <si>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</si>
  <si>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INE062A08231</t>
  </si>
  <si>
    <t>6.80% SBI BasellI Tier II 21 Aug 2035 Call 21 Aug 2030</t>
  </si>
  <si>
    <t>INE090A08UE8</t>
  </si>
  <si>
    <t>6.45%ICICI Bank (Infrastructure Bond) 15.06.2028</t>
  </si>
  <si>
    <t>INE090A08UF5</t>
  </si>
  <si>
    <t>6.67 ICICI Bank 24.11.2028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</si>
  <si>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</si>
  <si>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</si>
  <si>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</si>
  <si>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</si>
  <si>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</si>
  <si>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</si>
  <si>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</si>
  <si>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</si>
  <si>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</si>
  <si>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</si>
  <si>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</si>
  <si>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</si>
  <si>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</si>
  <si>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INE0KUG08019</t>
  </si>
  <si>
    <t>7.43 NABFID 16.06.2033</t>
  </si>
  <si>
    <t>Other monetary intermediation services n.e.c.</t>
  </si>
  <si>
    <t>INE0KUG08027</t>
  </si>
  <si>
    <t>7.65 Nabfid 22-12-2038</t>
  </si>
  <si>
    <t>INE0KUG08035</t>
  </si>
  <si>
    <t>7.43 Nabfid 04-07-2034</t>
  </si>
  <si>
    <t>INE0KUG08043</t>
  </si>
  <si>
    <t>7.36 Nabfid 12.08.2044</t>
  </si>
  <si>
    <t>INE103A08050</t>
  </si>
  <si>
    <t>7.48 MRPL 14.04.2032</t>
  </si>
  <si>
    <t>INE115A07OB4</t>
  </si>
  <si>
    <t>8.70% LIC HOUSING FINANCE LTD 23 Mar 2029</t>
  </si>
  <si>
    <t>Activities of specialized institutions granting credit for house purchases</t>
  </si>
  <si>
    <t>INE115A07PP1</t>
  </si>
  <si>
    <t>7.13% LIC Housing Finance 28-Nov-2031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</si>
  <si>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</si>
  <si>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</si>
  <si>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</si>
  <si>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</si>
  <si>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</si>
  <si>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</si>
  <si>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</si>
  <si>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</si>
  <si>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</si>
  <si>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</si>
  <si>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</si>
  <si>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</si>
  <si>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</si>
  <si>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</si>
  <si>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</si>
  <si>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</si>
  <si>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</si>
  <si>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</si>
  <si>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</si>
  <si>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</si>
  <si>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</si>
  <si>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INE134E08CP0</t>
  </si>
  <si>
    <t>08.80% POWER FINANCE CORPORATION 15-Jan-2025</t>
  </si>
  <si>
    <t>INE134E08CS4</t>
  </si>
  <si>
    <t>08.90% POWER FINANCE CORPORATION 15-03-2025</t>
  </si>
  <si>
    <t>INE134E08DB8</t>
  </si>
  <si>
    <t>8.85% PFC 15.06.2030</t>
  </si>
  <si>
    <t>INE134E08JR1</t>
  </si>
  <si>
    <t>8.67%PFC 19-Nov-2028</t>
  </si>
  <si>
    <t>INE134E08LV9</t>
  </si>
  <si>
    <t>7.65 PFC 13.11.2037</t>
  </si>
  <si>
    <t>INE134E08MM6</t>
  </si>
  <si>
    <t>7.62 PFC 15.07.2033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</si>
  <si>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</si>
  <si>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</si>
  <si>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</si>
  <si>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</si>
  <si>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</si>
  <si>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INE206D08170</t>
  </si>
  <si>
    <t>09.18% NUCLEAR POWER CORPORATION OF INDIA LTD 23-Jan-2025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</si>
  <si>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</si>
  <si>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</si>
  <si>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</si>
  <si>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</si>
  <si>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</si>
  <si>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</si>
  <si>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</si>
  <si>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India Grid Trust 30.04.2029</t>
  </si>
  <si>
    <t>Transmission of electric energy</t>
  </si>
  <si>
    <t>INE225R08048</t>
  </si>
  <si>
    <t>8.15 HDFC Ergo 26.09.2033 Call 26.09.2028</t>
  </si>
  <si>
    <t>Non-life insurance</t>
  </si>
  <si>
    <t>INE238A08351</t>
  </si>
  <si>
    <t>8.85 % AXIS BANK 05.12.2024 (infras Bond)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</si>
  <si>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</si>
  <si>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</si>
  <si>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</si>
  <si>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</si>
  <si>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</si>
  <si>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</si>
  <si>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</si>
  <si>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</si>
  <si>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</si>
  <si>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</si>
  <si>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</si>
  <si>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</si>
  <si>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</si>
  <si>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</si>
  <si>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</si>
  <si>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</si>
  <si>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</si>
  <si>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</si>
  <si>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</si>
  <si>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</si>
  <si>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</si>
  <si>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</si>
  <si>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</si>
  <si>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</si>
  <si>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</si>
  <si>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</si>
  <si>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INE296A07RS9</t>
  </si>
  <si>
    <t>7.02 Bajaj Finance 18.04.2031.</t>
  </si>
  <si>
    <t>INE296A07SY5</t>
  </si>
  <si>
    <t>7.93 Bajaj Finance 02.05.2034</t>
  </si>
  <si>
    <t>INE306N07NN9</t>
  </si>
  <si>
    <t>7.99 Tata Capital 08.02.2034</t>
  </si>
  <si>
    <t>INE514E08EL8</t>
  </si>
  <si>
    <t>8.15 % EXIM 05.03.2025</t>
  </si>
  <si>
    <t>INE514E08FC4</t>
  </si>
  <si>
    <t>08.12% EXIM 25-April-2031</t>
  </si>
  <si>
    <t>INE514E08FQ4</t>
  </si>
  <si>
    <t>7.88% EXIM 11-Jan-2033</t>
  </si>
  <si>
    <t>INE537P07489</t>
  </si>
  <si>
    <t>8.40% India Infradebt 20.11.2024</t>
  </si>
  <si>
    <t>INE556F08KK5</t>
  </si>
  <si>
    <t>7.79% SIDBI 2027-Series IV of FY 2023-24</t>
  </si>
  <si>
    <t>INE556F08KL3</t>
  </si>
  <si>
    <t>7.83 SIDBI 24.11.2028</t>
  </si>
  <si>
    <t>INE556F08KR0</t>
  </si>
  <si>
    <t>7.47 SIDBI 05.09.2029</t>
  </si>
  <si>
    <t>02A</t>
  </si>
  <si>
    <t>INE557F08FZ1</t>
  </si>
  <si>
    <t>7.59 NHB 08.09.2027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</si>
  <si>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</si>
  <si>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</si>
  <si>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</si>
  <si>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</si>
  <si>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</si>
  <si>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</si>
  <si>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</si>
  <si>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NCA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</si>
  <si>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</si>
  <si>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</si>
  <si>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</si>
  <si>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</si>
  <si>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</si>
  <si>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</si>
  <si>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</si>
  <si>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</si>
  <si>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</si>
  <si>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</si>
  <si>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</si>
  <si>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Life insurance</t>
  </si>
  <si>
    <t>INE848E07369</t>
  </si>
  <si>
    <t>8.85% NHPC 11.02.2025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</si>
  <si>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</si>
  <si>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</si>
  <si>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</si>
  <si>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</si>
  <si>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</si>
  <si>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</si>
  <si>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</si>
  <si>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</si>
  <si>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</si>
  <si>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</si>
  <si>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Infrastructure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</si>
  <si>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</si>
  <si>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</si>
  <si>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</si>
  <si>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</si>
  <si>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</si>
  <si>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</si>
  <si>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</si>
  <si>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</si>
  <si>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</si>
  <si>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</si>
  <si>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INE906B07HM5</t>
  </si>
  <si>
    <t>7.48 NHAI 05.03.2050</t>
  </si>
  <si>
    <t>GOI</t>
  </si>
  <si>
    <t>INE906B07ID2</t>
  </si>
  <si>
    <t>6.98% NHAI 29 June 2035</t>
  </si>
  <si>
    <t>SDL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</si>
  <si>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</si>
  <si>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</si>
  <si>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</si>
  <si>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</si>
  <si>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</si>
  <si>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</si>
  <si>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</si>
  <si>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</si>
  <si>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INE906B07JA6</t>
  </si>
  <si>
    <t>6.87% NHAI 14-April-2032</t>
  </si>
  <si>
    <t>INE916DA7SS8</t>
  </si>
  <si>
    <t>8.05 KMPL 24.04.2029</t>
  </si>
  <si>
    <t xml:space="preserve">Subtotal A </t>
  </si>
  <si>
    <t>Money Market Instruments:-</t>
  </si>
  <si>
    <t xml:space="preserve">  - Treasury Bills</t>
  </si>
  <si>
    <t>Nil</t>
  </si>
  <si>
    <t>CRISIL AA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</si>
  <si>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</si>
  <si>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</si>
  <si>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</si>
  <si>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</si>
  <si>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</si>
  <si>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</si>
  <si>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</si>
  <si>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</si>
  <si>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</si>
  <si>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</si>
  <si>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</si>
  <si>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</si>
  <si>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</si>
  <si>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</si>
  <si>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</si>
  <si>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</si>
  <si>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</si>
  <si>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</si>
  <si>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</si>
  <si>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</si>
  <si>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</si>
  <si>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</si>
  <si>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</si>
  <si>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</si>
  <si>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</si>
  <si>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</si>
  <si>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</si>
  <si>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</si>
  <si>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</si>
  <si>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</si>
  <si>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</si>
  <si>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</si>
  <si>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AA+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</si>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</sst>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4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6" fillId="2" borderId="0" xfId="2" applyFont="1" applyFill="1"/>
    <xf numFmtId="0" fontId="8" fillId="3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4" borderId="2" xfId="2" applyFont="1" applyFill="1" applyBorder="1"/>
    <xf numFmtId="0" fontId="5" fillId="4" borderId="3" xfId="2" applyFont="1" applyFill="1" applyBorder="1"/>
    <xf numFmtId="164" fontId="5" fillId="4" borderId="3" xfId="3" applyFont="1" applyFill="1" applyBorder="1"/>
    <xf numFmtId="9" fontId="5" fillId="4" borderId="3" xfId="1" applyFont="1" applyFill="1" applyBorder="1"/>
    <xf numFmtId="0" fontId="5" fillId="4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9" fillId="2" borderId="0" xfId="3" quotePrefix="1" applyFont="1" applyFill="1" applyBorder="1"/>
    <xf numFmtId="0" fontId="9" fillId="2" borderId="0" xfId="2" applyFont="1" applyFill="1"/>
    <xf numFmtId="0" fontId="9" fillId="2" borderId="0" xfId="0" applyFont="1" applyFill="1" applyAlignment="1">
      <alignment vertical="top"/>
    </xf>
    <xf numFmtId="0" fontId="10" fillId="3" borderId="7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164" fontId="11" fillId="2" borderId="0" xfId="3" quotePrefix="1" applyFont="1" applyFill="1" applyBorder="1"/>
    <xf numFmtId="0" fontId="3" fillId="4" borderId="5" xfId="2" applyFont="1" applyFill="1" applyBorder="1"/>
    <xf numFmtId="166" fontId="3" fillId="4" borderId="5" xfId="1" applyNumberFormat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2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3" fillId="0" borderId="5" xfId="3" applyFont="1" applyFill="1" applyBorder="1"/>
    <xf numFmtId="164" fontId="0" fillId="2" borderId="5" xfId="3" applyFont="1" applyFill="1" applyBorder="1" applyAlignment="1">
      <alignment horizontal="right"/>
    </xf>
    <xf numFmtId="9" fontId="0" fillId="0" borderId="0" xfId="1" applyFont="1"/>
    <xf numFmtId="10" fontId="0" fillId="2" borderId="0" xfId="4" applyNumberFormat="1" applyFont="1" applyFill="1" applyBorder="1"/>
    <xf numFmtId="9" fontId="3" fillId="4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4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0" fontId="0" fillId="0" borderId="0" xfId="2" applyFont="1"/>
    <xf numFmtId="164" fontId="7" fillId="0" borderId="8" xfId="3" quotePrefix="1" applyFont="1" applyBorder="1"/>
    <xf numFmtId="0" fontId="0" fillId="0" borderId="8" xfId="0" applyBorder="1" applyAlignment="1">
      <alignment vertical="top"/>
    </xf>
    <xf numFmtId="10" fontId="5" fillId="0" borderId="0" xfId="1" applyNumberFormat="1" applyFont="1"/>
    <xf numFmtId="2" fontId="5" fillId="0" borderId="0" xfId="2" applyNumberFormat="1" applyFont="1"/>
  </cellXfs>
  <cellStyles count="5">
    <cellStyle name="Comma 2" xfId="3" xr:uid="{A7BC8AC7-EB62-4ED0-8B63-BAB93A775555}"/>
    <cellStyle name="Normal" xfId="0" builtinId="0"/>
    <cellStyle name="Normal 2" xfId="2" xr:uid="{F66EA97B-98F2-4773-9230-D4C67FC7B9B5}"/>
    <cellStyle name="Percent" xfId="1" builtinId="5"/>
    <cellStyle name="Percent 2" xfId="4" xr:uid="{B3EB2D50-49F7-4E67-885D-0CEDBD888A05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ven32023\AppData\Local\Microsoft\Windows\INetCache\Content.Outlook\J1FA98MF\Portfolio_ABSLPM_Oct%202024.xlsx" TargetMode="External"/><Relationship Id="rId1" Type="http://schemas.openxmlformats.org/officeDocument/2006/relationships/externalLinkPath" Target="file:///C:\Users\inven32023\AppData\Local\Microsoft\Windows\INetCache\Content.Outlook\J1FA98MF\Portfolio_ABSLPM_Oc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9F45F4-C2CE-4D67-899C-391DF65104C5}" name="Table134567685712" displayName="Table134567685712" ref="B6:H115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466672C0-A6CA-4748-B30F-DD35DD902991}" name="ISIN No." dataDxfId="6"/>
    <tableColumn id="2" xr3:uid="{9A2572B5-6B3F-481B-AA6D-A29FCFC4BED1}" name="Name of the Instrument" dataDxfId="5"/>
    <tableColumn id="3" xr3:uid="{085BEA4B-9E57-402A-B141-99B6BD12336E}" name="Industry " dataDxfId="4"/>
    <tableColumn id="4" xr3:uid="{3BAC6697-E96B-4070-BF2D-A79B7149B61C}" name="Quantity" dataDxfId="3"/>
    <tableColumn id="5" xr3:uid="{6AA8BB1B-B43E-451E-B68D-A845832B1758}" name="Market Value" dataDxfId="2"/>
    <tableColumn id="6" xr3:uid="{FD624FF2-1AF1-4E2B-952F-15B74DFF5B5F}" name="% of Portfolio" dataDxfId="1" dataCellStyle="Percent">
      <calculatedColumnFormula>+F7/$F$128</calculatedColumnFormula>
    </tableColumn>
    <tableColumn id="7" xr3:uid="{ECDBECA0-1DF0-43F8-8D04-CCA3291A7939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4080-E038-4006-B73D-08662059B91E}">
  <sheetPr>
    <tabColor rgb="FF7030A0"/>
  </sheetPr>
  <dimension ref="A2:N177"/>
  <sheetViews>
    <sheetView showGridLines="0" tabSelected="1" zoomScaleNormal="100" zoomScaleSheetLayoutView="89" workbookViewId="0">
      <selection activeCell="D133" sqref="D133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" customWidth="1"/>
    <col min="8" max="8" width="23.28515625" style="1" bestFit="1" customWidth="1"/>
    <col min="9" max="9" width="12" style="1" bestFit="1" customWidth="1"/>
    <col min="10" max="10" width="12.85546875" style="6" bestFit="1" customWidth="1"/>
    <col min="11" max="11" width="13.7109375" style="6" bestFit="1" customWidth="1"/>
    <col min="12" max="12" width="16.140625" style="6" bestFit="1" customWidth="1"/>
    <col min="13" max="13" width="14" style="6" bestFit="1" customWidth="1"/>
    <col min="14" max="14" width="9.140625" style="6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7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9">
        <v>45596</v>
      </c>
    </row>
    <row r="6" spans="1:12" x14ac:dyDescent="0.25">
      <c r="B6" s="10" t="s">
        <v>6</v>
      </c>
      <c r="C6" s="11" t="s">
        <v>7</v>
      </c>
      <c r="D6" s="11" t="s">
        <v>8</v>
      </c>
      <c r="E6" s="12" t="s">
        <v>9</v>
      </c>
      <c r="F6" s="11" t="s">
        <v>10</v>
      </c>
      <c r="G6" s="13" t="s">
        <v>11</v>
      </c>
      <c r="H6" s="14" t="s">
        <v>12</v>
      </c>
    </row>
    <row r="7" spans="1:12" x14ac:dyDescent="0.25">
      <c r="A7" s="15"/>
      <c r="B7" s="16" t="s">
        <v>13</v>
      </c>
      <c r="C7" s="17" t="s">
        <v>14</v>
      </c>
      <c r="D7" s="17" t="s">
        <v>15</v>
      </c>
      <c r="E7" s="18">
        <v>480</v>
      </c>
      <c r="F7" s="18">
        <v>49346496</v>
      </c>
      <c r="G7" s="19">
        <f t="shared" ref="G7:G70" si="0">+F7/$F$128</f>
        <v>8.5129657873656162E-3</v>
      </c>
      <c r="H7" s="20" t="s">
        <v>16</v>
      </c>
      <c r="K7" s="21" t="s">
        <v>16</v>
      </c>
      <c r="L7" s="22">
        <f t="shared" ref="L7:L13" si="1">SUMIF($H$7:$H$115,K7,$F$7:$F$115)</f>
        <v>4020712743</v>
      </c>
    </row>
    <row r="8" spans="1:12" x14ac:dyDescent="0.25">
      <c r="A8" s="15"/>
      <c r="B8" s="16" t="s">
        <v>17</v>
      </c>
      <c r="C8" s="17" t="s">
        <v>18</v>
      </c>
      <c r="D8" s="17" t="s">
        <v>15</v>
      </c>
      <c r="E8" s="18">
        <v>65</v>
      </c>
      <c r="F8" s="18">
        <v>67964520</v>
      </c>
      <c r="G8" s="19">
        <f t="shared" si="0"/>
        <v>1.1724837230889225E-2</v>
      </c>
      <c r="H8" s="20" t="s">
        <v>19</v>
      </c>
      <c r="K8" s="21" t="s">
        <v>20</v>
      </c>
      <c r="L8" s="22">
        <f t="shared" si="1"/>
        <v>51883312</v>
      </c>
    </row>
    <row r="9" spans="1:12" x14ac:dyDescent="0.25">
      <c r="A9" s="15"/>
      <c r="B9" s="16" t="s">
        <v>21</v>
      </c>
      <c r="C9" s="17" t="s">
        <v>22</v>
      </c>
      <c r="D9" s="17" t="s">
        <v>15</v>
      </c>
      <c r="E9" s="18">
        <v>46</v>
      </c>
      <c r="F9" s="18">
        <v>48040054</v>
      </c>
      <c r="G9" s="19">
        <f t="shared" si="0"/>
        <v>8.2875861363124297E-3</v>
      </c>
      <c r="H9" s="20" t="s">
        <v>19</v>
      </c>
      <c r="K9" s="21" t="s">
        <v>19</v>
      </c>
      <c r="L9" s="22">
        <f t="shared" si="1"/>
        <v>921318968.60000002</v>
      </c>
    </row>
    <row r="10" spans="1:12" x14ac:dyDescent="0.25">
      <c r="A10" s="15"/>
      <c r="B10" s="16" t="s">
        <v>23</v>
      </c>
      <c r="C10" s="17" t="s">
        <v>24</v>
      </c>
      <c r="D10" s="17" t="s">
        <v>15</v>
      </c>
      <c r="E10" s="18">
        <v>2500</v>
      </c>
      <c r="F10" s="18">
        <v>249555000</v>
      </c>
      <c r="G10" s="19">
        <f t="shared" si="0"/>
        <v>4.3051753402430566E-2</v>
      </c>
      <c r="H10" s="20" t="s">
        <v>19</v>
      </c>
      <c r="K10" s="21" t="s">
        <v>25</v>
      </c>
      <c r="L10" s="22">
        <f t="shared" si="1"/>
        <v>0</v>
      </c>
    </row>
    <row r="11" spans="1:12" x14ac:dyDescent="0.25">
      <c r="A11" s="15"/>
      <c r="B11" s="16" t="s">
        <v>26</v>
      </c>
      <c r="C11" s="17" t="s">
        <v>27</v>
      </c>
      <c r="D11" s="17" t="s">
        <v>28</v>
      </c>
      <c r="E11" s="18">
        <v>22</v>
      </c>
      <c r="F11" s="18">
        <v>22574926</v>
      </c>
      <c r="G11" s="19">
        <f t="shared" si="0"/>
        <v>3.8944927860796951E-3</v>
      </c>
      <c r="H11" s="20" t="s">
        <v>16</v>
      </c>
      <c r="K11" s="23" t="s">
        <v>29</v>
      </c>
      <c r="L11" s="22">
        <f t="shared" si="1"/>
        <v>125291155</v>
      </c>
    </row>
    <row r="12" spans="1:12" x14ac:dyDescent="0.25">
      <c r="A12" s="15"/>
      <c r="B12" s="16" t="s">
        <v>30</v>
      </c>
      <c r="C12" s="17" t="s">
        <v>31</v>
      </c>
      <c r="D12" s="17" t="s">
        <v>28</v>
      </c>
      <c r="E12" s="18">
        <v>50</v>
      </c>
      <c r="F12" s="18">
        <v>48887550</v>
      </c>
      <c r="G12" s="19">
        <f t="shared" si="0"/>
        <v>8.4337911364188028E-3</v>
      </c>
      <c r="H12" s="20" t="s">
        <v>16</v>
      </c>
      <c r="K12" s="23" t="s">
        <v>32</v>
      </c>
      <c r="L12" s="22">
        <f t="shared" si="1"/>
        <v>271501482</v>
      </c>
    </row>
    <row r="13" spans="1:12" x14ac:dyDescent="0.25">
      <c r="A13" s="15"/>
      <c r="B13" s="16" t="s">
        <v>33</v>
      </c>
      <c r="C13" s="17" t="s">
        <v>34</v>
      </c>
      <c r="D13" s="17" t="s">
        <v>28</v>
      </c>
      <c r="E13" s="18">
        <v>1010</v>
      </c>
      <c r="F13" s="18">
        <v>104182712</v>
      </c>
      <c r="G13" s="19">
        <f t="shared" si="0"/>
        <v>1.797298561768125E-2</v>
      </c>
      <c r="H13" s="20" t="s">
        <v>16</v>
      </c>
      <c r="K13" s="23" t="s">
        <v>35</v>
      </c>
      <c r="L13" s="22">
        <f t="shared" si="1"/>
        <v>0</v>
      </c>
    </row>
    <row r="14" spans="1:12" x14ac:dyDescent="0.25">
      <c r="A14" s="15"/>
      <c r="B14" s="16" t="s">
        <v>36</v>
      </c>
      <c r="C14" s="17" t="s">
        <v>37</v>
      </c>
      <c r="D14" s="17" t="s">
        <v>28</v>
      </c>
      <c r="E14" s="18">
        <v>450</v>
      </c>
      <c r="F14" s="18">
        <v>45841950</v>
      </c>
      <c r="G14" s="19">
        <f t="shared" si="0"/>
        <v>7.908382227911891E-3</v>
      </c>
      <c r="H14" s="20" t="s">
        <v>16</v>
      </c>
      <c r="K14" s="23"/>
      <c r="L14" s="6">
        <f>SUM(L7:L13)</f>
        <v>5390707660.6000004</v>
      </c>
    </row>
    <row r="15" spans="1:12" x14ac:dyDescent="0.25">
      <c r="A15" s="15"/>
      <c r="B15" s="16" t="s">
        <v>38</v>
      </c>
      <c r="C15" s="17" t="s">
        <v>39</v>
      </c>
      <c r="D15" s="17" t="s">
        <v>15</v>
      </c>
      <c r="E15" s="18">
        <v>50</v>
      </c>
      <c r="F15" s="18">
        <v>52436150</v>
      </c>
      <c r="G15" s="19">
        <f t="shared" si="0"/>
        <v>9.0459746315355721E-3</v>
      </c>
      <c r="H15" s="20" t="s">
        <v>16</v>
      </c>
      <c r="K15" s="23"/>
    </row>
    <row r="16" spans="1:12" x14ac:dyDescent="0.25">
      <c r="A16" s="15"/>
      <c r="B16" s="16" t="s">
        <v>40</v>
      </c>
      <c r="C16" s="17" t="s">
        <v>41</v>
      </c>
      <c r="D16" s="17" t="s">
        <v>15</v>
      </c>
      <c r="E16" s="18">
        <v>6</v>
      </c>
      <c r="F16" s="18">
        <v>6143328</v>
      </c>
      <c r="G16" s="19">
        <f t="shared" si="0"/>
        <v>1.0598106314289315E-3</v>
      </c>
      <c r="H16" s="20" t="s">
        <v>16</v>
      </c>
      <c r="K16" s="23"/>
    </row>
    <row r="17" spans="1:11" x14ac:dyDescent="0.25">
      <c r="A17" s="15"/>
      <c r="B17" s="16" t="s">
        <v>42</v>
      </c>
      <c r="C17" s="17" t="s">
        <v>43</v>
      </c>
      <c r="D17" s="17" t="s">
        <v>15</v>
      </c>
      <c r="E17" s="18">
        <v>18</v>
      </c>
      <c r="F17" s="18">
        <v>18359190</v>
      </c>
      <c r="G17" s="19">
        <f t="shared" si="0"/>
        <v>3.1672189318922451E-3</v>
      </c>
      <c r="H17" s="20" t="s">
        <v>16</v>
      </c>
      <c r="K17" s="23"/>
    </row>
    <row r="18" spans="1:11" x14ac:dyDescent="0.25">
      <c r="A18" s="15"/>
      <c r="B18" s="16" t="s">
        <v>44</v>
      </c>
      <c r="C18" s="17" t="s">
        <v>45</v>
      </c>
      <c r="D18" s="17" t="s">
        <v>15</v>
      </c>
      <c r="E18" s="18">
        <v>500</v>
      </c>
      <c r="F18" s="18">
        <v>49067450</v>
      </c>
      <c r="G18" s="19">
        <f t="shared" si="0"/>
        <v>8.4648264209737003E-3</v>
      </c>
      <c r="H18" s="20" t="s">
        <v>16</v>
      </c>
      <c r="K18" s="23"/>
    </row>
    <row r="19" spans="1:11" x14ac:dyDescent="0.25">
      <c r="A19" s="15"/>
      <c r="B19" s="16" t="s">
        <v>46</v>
      </c>
      <c r="C19" s="17" t="s">
        <v>47</v>
      </c>
      <c r="D19" s="17" t="s">
        <v>15</v>
      </c>
      <c r="E19" s="18">
        <v>20</v>
      </c>
      <c r="F19" s="18">
        <v>19701200</v>
      </c>
      <c r="G19" s="19">
        <f t="shared" si="0"/>
        <v>3.398734564051873E-3</v>
      </c>
      <c r="H19" s="20" t="s">
        <v>16</v>
      </c>
      <c r="K19" s="23"/>
    </row>
    <row r="20" spans="1:11" x14ac:dyDescent="0.25">
      <c r="A20" s="15"/>
      <c r="B20" s="16" t="s">
        <v>48</v>
      </c>
      <c r="C20" s="17" t="s">
        <v>49</v>
      </c>
      <c r="D20" s="17" t="s">
        <v>15</v>
      </c>
      <c r="E20" s="18">
        <v>17</v>
      </c>
      <c r="F20" s="18">
        <v>16730057</v>
      </c>
      <c r="G20" s="19">
        <f t="shared" si="0"/>
        <v>2.8861705370463718E-3</v>
      </c>
      <c r="H20" s="20" t="s">
        <v>16</v>
      </c>
      <c r="K20" s="23"/>
    </row>
    <row r="21" spans="1:11" x14ac:dyDescent="0.25">
      <c r="A21" s="15"/>
      <c r="B21" s="16" t="s">
        <v>50</v>
      </c>
      <c r="C21" s="17" t="s">
        <v>51</v>
      </c>
      <c r="D21" s="17" t="s">
        <v>15</v>
      </c>
      <c r="E21" s="18">
        <v>500</v>
      </c>
      <c r="F21" s="18">
        <v>50351350</v>
      </c>
      <c r="G21" s="19">
        <f t="shared" si="0"/>
        <v>8.6863172594396926E-3</v>
      </c>
      <c r="H21" s="20" t="s">
        <v>16</v>
      </c>
      <c r="K21" s="23"/>
    </row>
    <row r="22" spans="1:11" x14ac:dyDescent="0.25">
      <c r="A22" s="15"/>
      <c r="B22" s="16" t="s">
        <v>52</v>
      </c>
      <c r="C22" s="17" t="s">
        <v>53</v>
      </c>
      <c r="D22" s="17" t="s">
        <v>15</v>
      </c>
      <c r="E22" s="18">
        <v>450</v>
      </c>
      <c r="F22" s="18">
        <v>46427895</v>
      </c>
      <c r="G22" s="19">
        <f t="shared" si="0"/>
        <v>8.0094659956079384E-3</v>
      </c>
      <c r="H22" s="20" t="s">
        <v>16</v>
      </c>
      <c r="K22" s="23"/>
    </row>
    <row r="23" spans="1:11" x14ac:dyDescent="0.25">
      <c r="A23" s="15"/>
      <c r="B23" s="16" t="s">
        <v>54</v>
      </c>
      <c r="C23" s="17" t="s">
        <v>55</v>
      </c>
      <c r="D23" s="17" t="s">
        <v>15</v>
      </c>
      <c r="E23" s="18">
        <v>980</v>
      </c>
      <c r="F23" s="18">
        <v>99684228</v>
      </c>
      <c r="G23" s="19">
        <f t="shared" si="0"/>
        <v>1.7196933749945562E-2</v>
      </c>
      <c r="H23" s="20" t="s">
        <v>16</v>
      </c>
      <c r="K23" s="23"/>
    </row>
    <row r="24" spans="1:11" x14ac:dyDescent="0.25">
      <c r="A24" s="15"/>
      <c r="B24" s="16" t="s">
        <v>56</v>
      </c>
      <c r="C24" s="17" t="s">
        <v>57</v>
      </c>
      <c r="D24" s="17" t="s">
        <v>15</v>
      </c>
      <c r="E24" s="18">
        <v>500</v>
      </c>
      <c r="F24" s="18">
        <v>50707700</v>
      </c>
      <c r="G24" s="19">
        <f t="shared" si="0"/>
        <v>8.7477926549435134E-3</v>
      </c>
      <c r="H24" s="20" t="s">
        <v>16</v>
      </c>
      <c r="K24" s="23"/>
    </row>
    <row r="25" spans="1:11" x14ac:dyDescent="0.25">
      <c r="A25" s="15"/>
      <c r="B25" s="16" t="s">
        <v>58</v>
      </c>
      <c r="C25" s="17" t="s">
        <v>59</v>
      </c>
      <c r="D25" s="17" t="s">
        <v>28</v>
      </c>
      <c r="E25" s="18">
        <v>9</v>
      </c>
      <c r="F25" s="18">
        <v>8671725</v>
      </c>
      <c r="G25" s="19">
        <f t="shared" si="0"/>
        <v>1.4959947357243582E-3</v>
      </c>
      <c r="H25" s="20" t="s">
        <v>16</v>
      </c>
      <c r="K25" s="23"/>
    </row>
    <row r="26" spans="1:11" x14ac:dyDescent="0.25">
      <c r="A26" s="15"/>
      <c r="B26" s="16" t="s">
        <v>60</v>
      </c>
      <c r="C26" s="17" t="s">
        <v>61</v>
      </c>
      <c r="D26" s="17" t="s">
        <v>28</v>
      </c>
      <c r="E26" s="18">
        <v>60</v>
      </c>
      <c r="F26" s="18">
        <v>57947700</v>
      </c>
      <c r="G26" s="19">
        <f t="shared" si="0"/>
        <v>9.9967946570416379E-3</v>
      </c>
      <c r="H26" s="20" t="s">
        <v>19</v>
      </c>
      <c r="K26" s="23"/>
    </row>
    <row r="27" spans="1:11" x14ac:dyDescent="0.25">
      <c r="A27" s="15"/>
      <c r="B27" s="16" t="s">
        <v>62</v>
      </c>
      <c r="C27" s="17" t="s">
        <v>63</v>
      </c>
      <c r="D27" s="17" t="s">
        <v>28</v>
      </c>
      <c r="E27" s="18">
        <v>100</v>
      </c>
      <c r="F27" s="18">
        <v>97038300</v>
      </c>
      <c r="G27" s="19">
        <f t="shared" si="0"/>
        <v>1.6740473892292593E-2</v>
      </c>
      <c r="H27" s="20" t="s">
        <v>19</v>
      </c>
      <c r="K27" s="23"/>
    </row>
    <row r="28" spans="1:11" x14ac:dyDescent="0.25">
      <c r="A28" s="15"/>
      <c r="B28" s="16" t="s">
        <v>64</v>
      </c>
      <c r="C28" s="17" t="s">
        <v>65</v>
      </c>
      <c r="D28" s="17" t="s">
        <v>66</v>
      </c>
      <c r="E28" s="18">
        <v>1</v>
      </c>
      <c r="F28" s="18">
        <v>979867</v>
      </c>
      <c r="G28" s="19">
        <f t="shared" si="0"/>
        <v>1.6904086254003901E-4</v>
      </c>
      <c r="H28" s="20" t="s">
        <v>16</v>
      </c>
      <c r="K28" s="23"/>
    </row>
    <row r="29" spans="1:11" x14ac:dyDescent="0.25">
      <c r="A29" s="15"/>
      <c r="B29" s="16" t="s">
        <v>67</v>
      </c>
      <c r="C29" s="17" t="s">
        <v>68</v>
      </c>
      <c r="D29" s="17" t="s">
        <v>66</v>
      </c>
      <c r="E29" s="18">
        <v>5</v>
      </c>
      <c r="F29" s="18">
        <v>4885970</v>
      </c>
      <c r="G29" s="19">
        <f t="shared" si="0"/>
        <v>8.4289866190488541E-4</v>
      </c>
      <c r="H29" s="20" t="s">
        <v>16</v>
      </c>
      <c r="K29" s="23"/>
    </row>
    <row r="30" spans="1:11" x14ac:dyDescent="0.25">
      <c r="A30" s="15"/>
      <c r="B30" s="16" t="s">
        <v>69</v>
      </c>
      <c r="C30" s="17" t="s">
        <v>70</v>
      </c>
      <c r="D30" s="17" t="s">
        <v>71</v>
      </c>
      <c r="E30" s="18">
        <v>500</v>
      </c>
      <c r="F30" s="18">
        <v>50187200</v>
      </c>
      <c r="G30" s="19">
        <f t="shared" si="0"/>
        <v>8.6579990717816253E-3</v>
      </c>
      <c r="H30" s="20" t="s">
        <v>16</v>
      </c>
      <c r="K30" s="23"/>
    </row>
    <row r="31" spans="1:11" x14ac:dyDescent="0.25">
      <c r="A31" s="15"/>
      <c r="B31" s="16" t="s">
        <v>72</v>
      </c>
      <c r="C31" s="17" t="s">
        <v>73</v>
      </c>
      <c r="D31" s="17" t="s">
        <v>74</v>
      </c>
      <c r="E31" s="18">
        <v>215</v>
      </c>
      <c r="F31" s="18">
        <v>22476401</v>
      </c>
      <c r="G31" s="19">
        <f t="shared" si="0"/>
        <v>3.8774958354917508E-3</v>
      </c>
      <c r="H31" s="20" t="s">
        <v>16</v>
      </c>
      <c r="K31" s="23"/>
    </row>
    <row r="32" spans="1:11" x14ac:dyDescent="0.25">
      <c r="A32" s="15"/>
      <c r="B32" s="16" t="s">
        <v>75</v>
      </c>
      <c r="C32" s="17" t="s">
        <v>76</v>
      </c>
      <c r="D32" s="17" t="s">
        <v>74</v>
      </c>
      <c r="E32" s="18">
        <v>900</v>
      </c>
      <c r="F32" s="18">
        <v>94152060</v>
      </c>
      <c r="G32" s="19">
        <f t="shared" si="0"/>
        <v>1.6242556828958934E-2</v>
      </c>
      <c r="H32" s="20" t="s">
        <v>16</v>
      </c>
      <c r="K32" s="23"/>
    </row>
    <row r="33" spans="1:11" x14ac:dyDescent="0.25">
      <c r="A33" s="15"/>
      <c r="B33" s="16" t="s">
        <v>77</v>
      </c>
      <c r="C33" s="17" t="s">
        <v>78</v>
      </c>
      <c r="D33" s="17" t="s">
        <v>79</v>
      </c>
      <c r="E33" s="18">
        <v>500</v>
      </c>
      <c r="F33" s="18">
        <v>50626650</v>
      </c>
      <c r="G33" s="19">
        <f t="shared" si="0"/>
        <v>8.7338103880553845E-3</v>
      </c>
      <c r="H33" s="20" t="s">
        <v>16</v>
      </c>
      <c r="K33" s="23"/>
    </row>
    <row r="34" spans="1:11" x14ac:dyDescent="0.25">
      <c r="A34" s="15"/>
      <c r="B34" s="16" t="s">
        <v>80</v>
      </c>
      <c r="C34" s="17" t="s">
        <v>81</v>
      </c>
      <c r="D34" s="17" t="s">
        <v>79</v>
      </c>
      <c r="E34" s="18">
        <v>500</v>
      </c>
      <c r="F34" s="18">
        <v>52141150</v>
      </c>
      <c r="G34" s="19">
        <f t="shared" si="0"/>
        <v>8.9950829753727337E-3</v>
      </c>
      <c r="H34" s="20" t="s">
        <v>16</v>
      </c>
      <c r="K34" s="23"/>
    </row>
    <row r="35" spans="1:11" x14ac:dyDescent="0.25">
      <c r="A35" s="15"/>
      <c r="B35" s="16" t="s">
        <v>82</v>
      </c>
      <c r="C35" s="17" t="s">
        <v>83</v>
      </c>
      <c r="D35" s="17" t="s">
        <v>79</v>
      </c>
      <c r="E35" s="18">
        <v>1000</v>
      </c>
      <c r="F35" s="18">
        <v>101575800</v>
      </c>
      <c r="G35" s="19">
        <f t="shared" si="0"/>
        <v>1.7523256569712518E-2</v>
      </c>
      <c r="H35" s="20" t="s">
        <v>16</v>
      </c>
      <c r="K35" s="23"/>
    </row>
    <row r="36" spans="1:11" x14ac:dyDescent="0.25">
      <c r="A36" s="15"/>
      <c r="B36" s="16" t="s">
        <v>84</v>
      </c>
      <c r="C36" s="17" t="s">
        <v>85</v>
      </c>
      <c r="D36" s="17" t="s">
        <v>79</v>
      </c>
      <c r="E36" s="18">
        <v>1460</v>
      </c>
      <c r="F36" s="18">
        <v>149053882</v>
      </c>
      <c r="G36" s="19">
        <f t="shared" si="0"/>
        <v>2.5713894618577007E-2</v>
      </c>
      <c r="H36" s="20" t="s">
        <v>16</v>
      </c>
      <c r="K36" s="23"/>
    </row>
    <row r="37" spans="1:11" x14ac:dyDescent="0.25">
      <c r="A37" s="15"/>
      <c r="B37" s="16" t="s">
        <v>86</v>
      </c>
      <c r="C37" s="17" t="s">
        <v>87</v>
      </c>
      <c r="D37" s="17" t="s">
        <v>66</v>
      </c>
      <c r="E37" s="18">
        <v>74</v>
      </c>
      <c r="F37" s="18">
        <v>74868020</v>
      </c>
      <c r="G37" s="19">
        <f t="shared" si="0"/>
        <v>1.2915788242143976E-2</v>
      </c>
      <c r="H37" s="20" t="s">
        <v>32</v>
      </c>
      <c r="K37" s="23"/>
    </row>
    <row r="38" spans="1:11" x14ac:dyDescent="0.25">
      <c r="A38" s="15"/>
      <c r="B38" s="16" t="s">
        <v>88</v>
      </c>
      <c r="C38" s="17" t="s">
        <v>89</v>
      </c>
      <c r="D38" s="17" t="s">
        <v>90</v>
      </c>
      <c r="E38" s="18">
        <v>50</v>
      </c>
      <c r="F38" s="18">
        <v>51877800</v>
      </c>
      <c r="G38" s="19">
        <f t="shared" si="0"/>
        <v>8.9496513901168584E-3</v>
      </c>
      <c r="H38" s="20" t="s">
        <v>16</v>
      </c>
      <c r="K38" s="23"/>
    </row>
    <row r="39" spans="1:11" x14ac:dyDescent="0.25">
      <c r="A39" s="15"/>
      <c r="B39" s="16" t="s">
        <v>91</v>
      </c>
      <c r="C39" s="17" t="s">
        <v>92</v>
      </c>
      <c r="D39" s="17" t="s">
        <v>90</v>
      </c>
      <c r="E39" s="18">
        <v>96</v>
      </c>
      <c r="F39" s="18">
        <v>93883872</v>
      </c>
      <c r="G39" s="19">
        <f t="shared" si="0"/>
        <v>1.6196290620541988E-2</v>
      </c>
      <c r="H39" s="20" t="s">
        <v>16</v>
      </c>
      <c r="K39" s="23"/>
    </row>
    <row r="40" spans="1:11" x14ac:dyDescent="0.25">
      <c r="A40" s="15"/>
      <c r="B40" s="16" t="s">
        <v>93</v>
      </c>
      <c r="C40" s="17" t="s">
        <v>94</v>
      </c>
      <c r="D40" s="17" t="s">
        <v>90</v>
      </c>
      <c r="E40" s="18">
        <v>50</v>
      </c>
      <c r="F40" s="18">
        <v>50845600</v>
      </c>
      <c r="G40" s="19">
        <f t="shared" si="0"/>
        <v>8.7715823477735322E-3</v>
      </c>
      <c r="H40" s="20" t="s">
        <v>16</v>
      </c>
      <c r="K40" s="23"/>
    </row>
    <row r="41" spans="1:11" x14ac:dyDescent="0.25">
      <c r="A41" s="15"/>
      <c r="B41" s="16" t="s">
        <v>95</v>
      </c>
      <c r="C41" s="17" t="s">
        <v>96</v>
      </c>
      <c r="D41" s="17" t="s">
        <v>90</v>
      </c>
      <c r="E41" s="18">
        <v>50</v>
      </c>
      <c r="F41" s="18">
        <v>50640050</v>
      </c>
      <c r="G41" s="19">
        <f t="shared" si="0"/>
        <v>8.7361220768437976E-3</v>
      </c>
      <c r="H41" s="20" t="s">
        <v>16</v>
      </c>
      <c r="K41" s="23"/>
    </row>
    <row r="42" spans="1:11" x14ac:dyDescent="0.25">
      <c r="A42" s="15"/>
      <c r="B42" s="16" t="s">
        <v>97</v>
      </c>
      <c r="C42" s="17" t="s">
        <v>98</v>
      </c>
      <c r="D42" s="17" t="s">
        <v>90</v>
      </c>
      <c r="E42" s="18">
        <v>500</v>
      </c>
      <c r="F42" s="18">
        <v>50599200</v>
      </c>
      <c r="G42" s="19">
        <f t="shared" si="0"/>
        <v>8.7290748763209098E-3</v>
      </c>
      <c r="H42" s="20" t="s">
        <v>16</v>
      </c>
      <c r="K42" s="23"/>
    </row>
    <row r="43" spans="1:11" x14ac:dyDescent="0.25">
      <c r="A43" s="15"/>
      <c r="B43" s="16" t="s">
        <v>99</v>
      </c>
      <c r="C43" s="17" t="s">
        <v>100</v>
      </c>
      <c r="D43" s="17" t="s">
        <v>90</v>
      </c>
      <c r="E43" s="18">
        <v>2000</v>
      </c>
      <c r="F43" s="18">
        <v>201556400</v>
      </c>
      <c r="G43" s="19">
        <f t="shared" si="0"/>
        <v>3.4771318665150597E-2</v>
      </c>
      <c r="H43" s="20" t="s">
        <v>16</v>
      </c>
      <c r="K43" s="23"/>
    </row>
    <row r="44" spans="1:11" x14ac:dyDescent="0.25">
      <c r="A44" s="15"/>
      <c r="B44" s="16" t="s">
        <v>101</v>
      </c>
      <c r="C44" s="17" t="s">
        <v>102</v>
      </c>
      <c r="D44" s="17" t="s">
        <v>15</v>
      </c>
      <c r="E44" s="18">
        <v>50</v>
      </c>
      <c r="F44" s="18">
        <v>50014200</v>
      </c>
      <c r="G44" s="19">
        <f t="shared" si="0"/>
        <v>8.6281541344386727E-3</v>
      </c>
      <c r="H44" s="20" t="s">
        <v>29</v>
      </c>
      <c r="K44" s="23"/>
    </row>
    <row r="45" spans="1:11" x14ac:dyDescent="0.25">
      <c r="A45" s="15"/>
      <c r="B45" s="16" t="s">
        <v>103</v>
      </c>
      <c r="C45" s="17" t="s">
        <v>104</v>
      </c>
      <c r="D45" s="17" t="s">
        <v>15</v>
      </c>
      <c r="E45" s="18">
        <v>500</v>
      </c>
      <c r="F45" s="18">
        <v>50527250</v>
      </c>
      <c r="G45" s="19">
        <f t="shared" si="0"/>
        <v>8.7166624876398383E-3</v>
      </c>
      <c r="H45" s="20" t="s">
        <v>29</v>
      </c>
      <c r="K45" s="23"/>
    </row>
    <row r="46" spans="1:11" x14ac:dyDescent="0.25">
      <c r="A46" s="15"/>
      <c r="B46" s="16" t="s">
        <v>105</v>
      </c>
      <c r="C46" s="17" t="s">
        <v>106</v>
      </c>
      <c r="D46" s="17" t="s">
        <v>15</v>
      </c>
      <c r="E46" s="18">
        <v>5</v>
      </c>
      <c r="F46" s="18">
        <v>5023385</v>
      </c>
      <c r="G46" s="19">
        <f t="shared" si="0"/>
        <v>8.6660468540189007E-4</v>
      </c>
      <c r="H46" s="20" t="s">
        <v>29</v>
      </c>
      <c r="K46" s="23"/>
    </row>
    <row r="47" spans="1:11" x14ac:dyDescent="0.25">
      <c r="A47" s="15"/>
      <c r="B47" s="16" t="s">
        <v>107</v>
      </c>
      <c r="C47" s="17" t="s">
        <v>108</v>
      </c>
      <c r="D47" s="17" t="s">
        <v>109</v>
      </c>
      <c r="E47" s="18">
        <v>100</v>
      </c>
      <c r="F47" s="18">
        <v>100269000</v>
      </c>
      <c r="G47" s="19">
        <f t="shared" si="0"/>
        <v>1.729781515861558E-2</v>
      </c>
      <c r="H47" s="20" t="s">
        <v>32</v>
      </c>
      <c r="K47" s="23"/>
    </row>
    <row r="48" spans="1:11" x14ac:dyDescent="0.25">
      <c r="A48" s="15"/>
      <c r="B48" s="16" t="s">
        <v>110</v>
      </c>
      <c r="C48" s="17" t="s">
        <v>111</v>
      </c>
      <c r="D48" s="17" t="s">
        <v>15</v>
      </c>
      <c r="E48" s="18">
        <v>80000</v>
      </c>
      <c r="F48" s="18">
        <v>78520800</v>
      </c>
      <c r="G48" s="19">
        <f t="shared" si="0"/>
        <v>1.3545944255020217E-2</v>
      </c>
      <c r="H48" s="20" t="s">
        <v>16</v>
      </c>
      <c r="K48" s="23"/>
    </row>
    <row r="49" spans="1:11" x14ac:dyDescent="0.25">
      <c r="A49" s="15"/>
      <c r="B49" s="16" t="s">
        <v>112</v>
      </c>
      <c r="C49" s="17" t="s">
        <v>113</v>
      </c>
      <c r="D49" s="17" t="s">
        <v>15</v>
      </c>
      <c r="E49" s="18">
        <v>106400</v>
      </c>
      <c r="F49" s="18">
        <v>106033345.59999999</v>
      </c>
      <c r="G49" s="19">
        <f t="shared" si="0"/>
        <v>1.8292245986679875E-2</v>
      </c>
      <c r="H49" s="20" t="s">
        <v>19</v>
      </c>
      <c r="K49" s="23"/>
    </row>
    <row r="50" spans="1:11" x14ac:dyDescent="0.25">
      <c r="A50" s="15"/>
      <c r="B50" s="16" t="s">
        <v>114</v>
      </c>
      <c r="C50" s="17" t="s">
        <v>115</v>
      </c>
      <c r="D50" s="17" t="s">
        <v>15</v>
      </c>
      <c r="E50" s="18">
        <v>2</v>
      </c>
      <c r="F50" s="18">
        <v>2003796</v>
      </c>
      <c r="G50" s="19">
        <f t="shared" si="0"/>
        <v>3.4568304085583044E-4</v>
      </c>
      <c r="H50" s="20" t="s">
        <v>16</v>
      </c>
      <c r="K50" s="23"/>
    </row>
    <row r="51" spans="1:11" x14ac:dyDescent="0.25">
      <c r="A51" s="15"/>
      <c r="B51" s="16" t="s">
        <v>116</v>
      </c>
      <c r="C51" s="17" t="s">
        <v>117</v>
      </c>
      <c r="D51" s="17" t="s">
        <v>15</v>
      </c>
      <c r="E51" s="18">
        <v>7</v>
      </c>
      <c r="F51" s="18">
        <v>7026040</v>
      </c>
      <c r="G51" s="19">
        <f t="shared" si="0"/>
        <v>1.212090887682528E-3</v>
      </c>
      <c r="H51" s="20" t="s">
        <v>16</v>
      </c>
      <c r="K51" s="23"/>
    </row>
    <row r="52" spans="1:11" x14ac:dyDescent="0.25">
      <c r="A52" s="15"/>
      <c r="B52" s="16" t="s">
        <v>118</v>
      </c>
      <c r="C52" s="17" t="s">
        <v>119</v>
      </c>
      <c r="D52" s="17" t="s">
        <v>15</v>
      </c>
      <c r="E52" s="18">
        <v>1</v>
      </c>
      <c r="F52" s="18">
        <v>1067748</v>
      </c>
      <c r="G52" s="19">
        <f t="shared" si="0"/>
        <v>1.8420157316799277E-4</v>
      </c>
      <c r="H52" s="20" t="s">
        <v>16</v>
      </c>
      <c r="K52" s="23"/>
    </row>
    <row r="53" spans="1:11" x14ac:dyDescent="0.25">
      <c r="A53" s="15"/>
      <c r="B53" s="16" t="s">
        <v>120</v>
      </c>
      <c r="C53" s="17" t="s">
        <v>121</v>
      </c>
      <c r="D53" s="17" t="s">
        <v>15</v>
      </c>
      <c r="E53" s="18">
        <v>2</v>
      </c>
      <c r="F53" s="18">
        <v>2098040</v>
      </c>
      <c r="G53" s="19">
        <f t="shared" si="0"/>
        <v>3.6194145863010331E-4</v>
      </c>
      <c r="H53" s="20" t="s">
        <v>16</v>
      </c>
      <c r="K53" s="23"/>
    </row>
    <row r="54" spans="1:11" x14ac:dyDescent="0.25">
      <c r="A54" s="15"/>
      <c r="B54" s="16" t="s">
        <v>122</v>
      </c>
      <c r="C54" s="17" t="s">
        <v>123</v>
      </c>
      <c r="D54" s="17" t="s">
        <v>15</v>
      </c>
      <c r="E54" s="18">
        <v>3</v>
      </c>
      <c r="F54" s="18">
        <v>3114015</v>
      </c>
      <c r="G54" s="19">
        <f t="shared" si="0"/>
        <v>5.3721145988447371E-4</v>
      </c>
      <c r="H54" s="20" t="s">
        <v>16</v>
      </c>
      <c r="K54" s="23"/>
    </row>
    <row r="55" spans="1:11" x14ac:dyDescent="0.25">
      <c r="A55" s="15"/>
      <c r="B55" s="16" t="s">
        <v>124</v>
      </c>
      <c r="C55" s="17" t="s">
        <v>125</v>
      </c>
      <c r="D55" s="17" t="s">
        <v>15</v>
      </c>
      <c r="E55" s="18">
        <v>1500</v>
      </c>
      <c r="F55" s="18">
        <v>153622950</v>
      </c>
      <c r="G55" s="19">
        <f t="shared" si="0"/>
        <v>2.6502123220748616E-2</v>
      </c>
      <c r="H55" s="20" t="s">
        <v>16</v>
      </c>
      <c r="K55" s="23"/>
    </row>
    <row r="56" spans="1:11" x14ac:dyDescent="0.25">
      <c r="A56" s="15"/>
      <c r="B56" s="16" t="s">
        <v>126</v>
      </c>
      <c r="C56" s="17" t="s">
        <v>127</v>
      </c>
      <c r="D56" s="17" t="s">
        <v>15</v>
      </c>
      <c r="E56" s="18">
        <v>1</v>
      </c>
      <c r="F56" s="18">
        <v>1011755</v>
      </c>
      <c r="G56" s="19">
        <f t="shared" si="0"/>
        <v>1.7454199180010876E-4</v>
      </c>
      <c r="H56" s="20" t="s">
        <v>19</v>
      </c>
      <c r="K56" s="23"/>
    </row>
    <row r="57" spans="1:11" x14ac:dyDescent="0.25">
      <c r="A57" s="15"/>
      <c r="B57" s="16" t="s">
        <v>128</v>
      </c>
      <c r="C57" s="17" t="s">
        <v>129</v>
      </c>
      <c r="D57" s="17" t="s">
        <v>130</v>
      </c>
      <c r="E57" s="18">
        <v>5</v>
      </c>
      <c r="F57" s="18">
        <v>5384070</v>
      </c>
      <c r="G57" s="19">
        <f t="shared" si="0"/>
        <v>9.288279294801721E-4</v>
      </c>
      <c r="H57" s="20" t="s">
        <v>16</v>
      </c>
      <c r="K57" s="23"/>
    </row>
    <row r="58" spans="1:11" x14ac:dyDescent="0.25">
      <c r="A58" s="15"/>
      <c r="B58" s="16" t="s">
        <v>131</v>
      </c>
      <c r="C58" s="17" t="s">
        <v>132</v>
      </c>
      <c r="D58" s="17" t="s">
        <v>130</v>
      </c>
      <c r="E58" s="18">
        <v>10</v>
      </c>
      <c r="F58" s="18">
        <v>10040110</v>
      </c>
      <c r="G58" s="19">
        <f t="shared" si="0"/>
        <v>1.7320604269731208E-3</v>
      </c>
      <c r="H58" s="20" t="s">
        <v>16</v>
      </c>
      <c r="K58" s="23"/>
    </row>
    <row r="59" spans="1:11" x14ac:dyDescent="0.25">
      <c r="A59" s="15"/>
      <c r="B59" s="16" t="s">
        <v>133</v>
      </c>
      <c r="C59" s="17" t="s">
        <v>134</v>
      </c>
      <c r="D59" s="17" t="s">
        <v>130</v>
      </c>
      <c r="E59" s="18">
        <v>2</v>
      </c>
      <c r="F59" s="18">
        <v>2041564</v>
      </c>
      <c r="G59" s="19">
        <f t="shared" si="0"/>
        <v>3.5219855295738319E-4</v>
      </c>
      <c r="H59" s="20" t="s">
        <v>16</v>
      </c>
      <c r="K59" s="23"/>
    </row>
    <row r="60" spans="1:11" x14ac:dyDescent="0.25">
      <c r="A60" s="15"/>
      <c r="B60" s="16" t="s">
        <v>135</v>
      </c>
      <c r="C60" s="17" t="s">
        <v>136</v>
      </c>
      <c r="D60" s="17" t="s">
        <v>130</v>
      </c>
      <c r="E60" s="18">
        <v>9</v>
      </c>
      <c r="F60" s="18">
        <v>9531882</v>
      </c>
      <c r="G60" s="19">
        <f t="shared" si="0"/>
        <v>1.6443839367076064E-3</v>
      </c>
      <c r="H60" s="20" t="s">
        <v>16</v>
      </c>
      <c r="K60" s="23"/>
    </row>
    <row r="61" spans="1:11" x14ac:dyDescent="0.25">
      <c r="A61" s="15"/>
      <c r="B61" s="16" t="s">
        <v>137</v>
      </c>
      <c r="C61" s="17" t="s">
        <v>138</v>
      </c>
      <c r="D61" s="17" t="s">
        <v>130</v>
      </c>
      <c r="E61" s="18">
        <v>25</v>
      </c>
      <c r="F61" s="18">
        <v>24494300</v>
      </c>
      <c r="G61" s="19">
        <f t="shared" si="0"/>
        <v>4.225611842540342E-3</v>
      </c>
      <c r="H61" s="20" t="s">
        <v>19</v>
      </c>
      <c r="K61" s="23"/>
    </row>
    <row r="62" spans="1:11" x14ac:dyDescent="0.25">
      <c r="A62" s="15"/>
      <c r="B62" s="16" t="s">
        <v>139</v>
      </c>
      <c r="C62" s="17" t="s">
        <v>140</v>
      </c>
      <c r="D62" s="17" t="s">
        <v>141</v>
      </c>
      <c r="E62" s="18">
        <v>500</v>
      </c>
      <c r="F62" s="18">
        <v>50598800</v>
      </c>
      <c r="G62" s="19">
        <f t="shared" si="0"/>
        <v>8.729005870685435E-3</v>
      </c>
      <c r="H62" s="20" t="s">
        <v>16</v>
      </c>
      <c r="K62" s="23"/>
    </row>
    <row r="63" spans="1:11" x14ac:dyDescent="0.25">
      <c r="A63" s="15"/>
      <c r="B63" s="16" t="s">
        <v>142</v>
      </c>
      <c r="C63" s="17" t="s">
        <v>143</v>
      </c>
      <c r="D63" s="17" t="s">
        <v>144</v>
      </c>
      <c r="E63" s="18">
        <v>500</v>
      </c>
      <c r="F63" s="18">
        <v>50787150</v>
      </c>
      <c r="G63" s="19">
        <f t="shared" si="0"/>
        <v>8.7614988992897429E-3</v>
      </c>
      <c r="H63" s="20" t="s">
        <v>16</v>
      </c>
      <c r="K63" s="23"/>
    </row>
    <row r="64" spans="1:11" x14ac:dyDescent="0.25">
      <c r="A64" s="15"/>
      <c r="B64" s="16" t="s">
        <v>145</v>
      </c>
      <c r="C64" s="17" t="s">
        <v>146</v>
      </c>
      <c r="D64" s="17" t="s">
        <v>28</v>
      </c>
      <c r="E64" s="18">
        <v>6</v>
      </c>
      <c r="F64" s="18">
        <v>6002946</v>
      </c>
      <c r="G64" s="19">
        <f t="shared" si="0"/>
        <v>1.0355927586307907E-3</v>
      </c>
      <c r="H64" s="20" t="s">
        <v>16</v>
      </c>
      <c r="K64" s="23"/>
    </row>
    <row r="65" spans="1:11" x14ac:dyDescent="0.25">
      <c r="A65" s="15"/>
      <c r="B65" s="16" t="s">
        <v>147</v>
      </c>
      <c r="C65" s="17" t="s">
        <v>148</v>
      </c>
      <c r="D65" s="17" t="s">
        <v>28</v>
      </c>
      <c r="E65" s="18">
        <v>5</v>
      </c>
      <c r="F65" s="18">
        <v>50277650</v>
      </c>
      <c r="G65" s="19">
        <f t="shared" si="0"/>
        <v>8.6736029711034172E-3</v>
      </c>
      <c r="H65" s="20" t="s">
        <v>19</v>
      </c>
      <c r="K65" s="23"/>
    </row>
    <row r="66" spans="1:11" x14ac:dyDescent="0.25">
      <c r="A66" s="15"/>
      <c r="B66" s="16" t="s">
        <v>149</v>
      </c>
      <c r="C66" s="17" t="s">
        <v>150</v>
      </c>
      <c r="D66" s="17" t="s">
        <v>28</v>
      </c>
      <c r="E66" s="18">
        <v>1400</v>
      </c>
      <c r="F66" s="18">
        <v>143342080</v>
      </c>
      <c r="G66" s="19">
        <f t="shared" si="0"/>
        <v>2.4728528301783074E-2</v>
      </c>
      <c r="H66" s="20" t="s">
        <v>16</v>
      </c>
      <c r="K66" s="23"/>
    </row>
    <row r="67" spans="1:11" x14ac:dyDescent="0.25">
      <c r="A67" s="15"/>
      <c r="B67" s="16" t="s">
        <v>151</v>
      </c>
      <c r="C67" s="17" t="s">
        <v>152</v>
      </c>
      <c r="D67" s="17" t="s">
        <v>28</v>
      </c>
      <c r="E67" s="18">
        <v>500</v>
      </c>
      <c r="F67" s="18">
        <v>50600450</v>
      </c>
      <c r="G67" s="19">
        <f t="shared" si="0"/>
        <v>8.7292905189317697E-3</v>
      </c>
      <c r="H67" s="20" t="s">
        <v>16</v>
      </c>
      <c r="K67" s="23"/>
    </row>
    <row r="68" spans="1:11" x14ac:dyDescent="0.25">
      <c r="A68" s="15"/>
      <c r="B68" s="16" t="s">
        <v>153</v>
      </c>
      <c r="C68" s="17" t="s">
        <v>154</v>
      </c>
      <c r="D68" s="17" t="s">
        <v>79</v>
      </c>
      <c r="E68" s="18">
        <v>11</v>
      </c>
      <c r="F68" s="18">
        <v>11258005</v>
      </c>
      <c r="G68" s="19">
        <f t="shared" si="0"/>
        <v>1.9421644730152885E-3</v>
      </c>
      <c r="H68" s="20" t="s">
        <v>16</v>
      </c>
      <c r="K68" s="23"/>
    </row>
    <row r="69" spans="1:11" x14ac:dyDescent="0.25">
      <c r="A69" s="15"/>
      <c r="B69" s="16" t="s">
        <v>155</v>
      </c>
      <c r="C69" s="17" t="s">
        <v>156</v>
      </c>
      <c r="D69" s="17" t="s">
        <v>79</v>
      </c>
      <c r="E69" s="18">
        <v>1</v>
      </c>
      <c r="F69" s="18">
        <v>1086342</v>
      </c>
      <c r="G69" s="19">
        <f t="shared" si="0"/>
        <v>1.8740930013304974E-4</v>
      </c>
      <c r="H69" s="20" t="s">
        <v>16</v>
      </c>
      <c r="K69" s="23"/>
    </row>
    <row r="70" spans="1:11" x14ac:dyDescent="0.25">
      <c r="A70" s="15"/>
      <c r="B70" s="16" t="s">
        <v>157</v>
      </c>
      <c r="C70" s="17" t="s">
        <v>158</v>
      </c>
      <c r="D70" s="17" t="s">
        <v>79</v>
      </c>
      <c r="E70" s="18">
        <v>6</v>
      </c>
      <c r="F70" s="18">
        <v>6501150</v>
      </c>
      <c r="G70" s="19">
        <f t="shared" si="0"/>
        <v>1.1215399676713009E-3</v>
      </c>
      <c r="H70" s="20" t="s">
        <v>16</v>
      </c>
      <c r="K70" s="23"/>
    </row>
    <row r="71" spans="1:11" x14ac:dyDescent="0.25">
      <c r="A71" s="15"/>
      <c r="B71" s="16" t="s">
        <v>159</v>
      </c>
      <c r="C71" s="17" t="s">
        <v>160</v>
      </c>
      <c r="D71" s="17" t="s">
        <v>79</v>
      </c>
      <c r="E71" s="18">
        <v>75</v>
      </c>
      <c r="F71" s="18">
        <v>81708525</v>
      </c>
      <c r="G71" s="19">
        <f t="shared" ref="G71:G116" si="2">+F71/$F$128</f>
        <v>1.4095871728381852E-2</v>
      </c>
      <c r="H71" s="20" t="s">
        <v>16</v>
      </c>
      <c r="K71" s="23"/>
    </row>
    <row r="72" spans="1:11" x14ac:dyDescent="0.25">
      <c r="A72" s="15"/>
      <c r="B72" s="16" t="s">
        <v>161</v>
      </c>
      <c r="C72" s="17" t="s">
        <v>162</v>
      </c>
      <c r="D72" s="17" t="s">
        <v>79</v>
      </c>
      <c r="E72" s="18">
        <v>15</v>
      </c>
      <c r="F72" s="18">
        <v>15590070</v>
      </c>
      <c r="G72" s="19">
        <f t="shared" si="2"/>
        <v>2.6895067186256767E-3</v>
      </c>
      <c r="H72" s="20" t="s">
        <v>16</v>
      </c>
      <c r="K72" s="23"/>
    </row>
    <row r="73" spans="1:11" x14ac:dyDescent="0.25">
      <c r="A73" s="15"/>
      <c r="B73" s="16" t="s">
        <v>163</v>
      </c>
      <c r="C73" s="17" t="s">
        <v>164</v>
      </c>
      <c r="D73" s="17" t="s">
        <v>79</v>
      </c>
      <c r="E73" s="18">
        <v>150</v>
      </c>
      <c r="F73" s="18">
        <v>153894300</v>
      </c>
      <c r="G73" s="19">
        <f t="shared" si="2"/>
        <v>2.6548934918713993E-2</v>
      </c>
      <c r="H73" s="20" t="s">
        <v>16</v>
      </c>
      <c r="K73" s="23"/>
    </row>
    <row r="74" spans="1:11" x14ac:dyDescent="0.25">
      <c r="A74" s="15"/>
      <c r="B74" s="16" t="s">
        <v>165</v>
      </c>
      <c r="C74" s="17" t="s">
        <v>166</v>
      </c>
      <c r="D74" s="17" t="s">
        <v>79</v>
      </c>
      <c r="E74" s="18">
        <v>22</v>
      </c>
      <c r="F74" s="18">
        <v>22794222</v>
      </c>
      <c r="G74" s="19">
        <f t="shared" si="2"/>
        <v>3.9323244356725276E-3</v>
      </c>
      <c r="H74" s="20" t="s">
        <v>16</v>
      </c>
      <c r="K74" s="23"/>
    </row>
    <row r="75" spans="1:11" x14ac:dyDescent="0.25">
      <c r="A75" s="15"/>
      <c r="B75" s="16" t="s">
        <v>167</v>
      </c>
      <c r="C75" s="17" t="s">
        <v>168</v>
      </c>
      <c r="D75" s="17" t="s">
        <v>79</v>
      </c>
      <c r="E75" s="18">
        <v>5</v>
      </c>
      <c r="F75" s="18">
        <v>4908570</v>
      </c>
      <c r="G75" s="19">
        <f t="shared" si="2"/>
        <v>8.4679748030922484E-4</v>
      </c>
      <c r="H75" s="20" t="s">
        <v>16</v>
      </c>
      <c r="K75" s="23"/>
    </row>
    <row r="76" spans="1:11" x14ac:dyDescent="0.25">
      <c r="A76" s="15"/>
      <c r="B76" s="16" t="s">
        <v>169</v>
      </c>
      <c r="C76" s="17" t="s">
        <v>170</v>
      </c>
      <c r="D76" s="17" t="s">
        <v>79</v>
      </c>
      <c r="E76" s="18">
        <v>440</v>
      </c>
      <c r="F76" s="18">
        <v>45818520</v>
      </c>
      <c r="G76" s="19">
        <f t="shared" si="2"/>
        <v>7.9043402228139402E-3</v>
      </c>
      <c r="H76" s="20" t="s">
        <v>16</v>
      </c>
      <c r="K76" s="23"/>
    </row>
    <row r="77" spans="1:11" x14ac:dyDescent="0.25">
      <c r="A77" s="15"/>
      <c r="B77" s="16" t="s">
        <v>171</v>
      </c>
      <c r="C77" s="17" t="s">
        <v>172</v>
      </c>
      <c r="D77" s="17" t="s">
        <v>79</v>
      </c>
      <c r="E77" s="18">
        <v>130</v>
      </c>
      <c r="F77" s="18">
        <v>13626379</v>
      </c>
      <c r="G77" s="19">
        <f t="shared" si="2"/>
        <v>2.3507423552966617E-3</v>
      </c>
      <c r="H77" s="20" t="s">
        <v>16</v>
      </c>
      <c r="K77" s="23"/>
    </row>
    <row r="78" spans="1:11" x14ac:dyDescent="0.25">
      <c r="A78" s="15"/>
      <c r="B78" s="16" t="s">
        <v>173</v>
      </c>
      <c r="C78" s="17" t="s">
        <v>174</v>
      </c>
      <c r="D78" s="17" t="s">
        <v>15</v>
      </c>
      <c r="E78" s="18">
        <v>20</v>
      </c>
      <c r="F78" s="18">
        <v>19314660</v>
      </c>
      <c r="G78" s="19">
        <f t="shared" si="2"/>
        <v>3.3320509682105734E-3</v>
      </c>
      <c r="H78" s="20" t="s">
        <v>16</v>
      </c>
      <c r="K78" s="23"/>
    </row>
    <row r="79" spans="1:11" x14ac:dyDescent="0.25">
      <c r="A79" s="15"/>
      <c r="B79" s="16" t="s">
        <v>175</v>
      </c>
      <c r="C79" s="17" t="s">
        <v>176</v>
      </c>
      <c r="D79" s="17" t="s">
        <v>15</v>
      </c>
      <c r="E79" s="18">
        <v>2500</v>
      </c>
      <c r="F79" s="18">
        <v>253426500</v>
      </c>
      <c r="G79" s="19">
        <f t="shared" si="2"/>
        <v>4.3719641696784557E-2</v>
      </c>
      <c r="H79" s="20" t="s">
        <v>16</v>
      </c>
      <c r="K79" s="23"/>
    </row>
    <row r="80" spans="1:11" x14ac:dyDescent="0.25">
      <c r="A80" s="15"/>
      <c r="B80" s="16" t="s">
        <v>177</v>
      </c>
      <c r="C80" s="17" t="s">
        <v>178</v>
      </c>
      <c r="D80" s="17" t="s">
        <v>15</v>
      </c>
      <c r="E80" s="18">
        <v>1500</v>
      </c>
      <c r="F80" s="18">
        <v>151889400</v>
      </c>
      <c r="G80" s="19">
        <f t="shared" si="2"/>
        <v>2.620306142230425E-2</v>
      </c>
      <c r="H80" s="20" t="s">
        <v>16</v>
      </c>
      <c r="K80" s="23"/>
    </row>
    <row r="81" spans="1:11" x14ac:dyDescent="0.25">
      <c r="A81" s="15"/>
      <c r="B81" s="16" t="s">
        <v>179</v>
      </c>
      <c r="C81" s="17" t="s">
        <v>180</v>
      </c>
      <c r="D81" s="17" t="s">
        <v>79</v>
      </c>
      <c r="E81" s="18">
        <v>5</v>
      </c>
      <c r="F81" s="18">
        <v>5007405</v>
      </c>
      <c r="G81" s="19">
        <f t="shared" si="2"/>
        <v>8.6384791026466242E-4</v>
      </c>
      <c r="H81" s="20" t="s">
        <v>16</v>
      </c>
      <c r="K81" s="23"/>
    </row>
    <row r="82" spans="1:11" x14ac:dyDescent="0.25">
      <c r="A82" s="15"/>
      <c r="B82" s="16" t="s">
        <v>181</v>
      </c>
      <c r="C82" s="17" t="s">
        <v>182</v>
      </c>
      <c r="D82" s="17" t="s">
        <v>79</v>
      </c>
      <c r="E82" s="18">
        <v>4</v>
      </c>
      <c r="F82" s="18">
        <v>4192968</v>
      </c>
      <c r="G82" s="19">
        <f t="shared" si="2"/>
        <v>7.2334605341621084E-4</v>
      </c>
      <c r="H82" s="20" t="s">
        <v>16</v>
      </c>
      <c r="K82" s="23"/>
    </row>
    <row r="83" spans="1:11" x14ac:dyDescent="0.25">
      <c r="A83" s="15"/>
      <c r="B83" s="16" t="s">
        <v>183</v>
      </c>
      <c r="C83" s="17" t="s">
        <v>184</v>
      </c>
      <c r="D83" s="17" t="s">
        <v>79</v>
      </c>
      <c r="E83" s="18">
        <v>9</v>
      </c>
      <c r="F83" s="18">
        <v>9410049</v>
      </c>
      <c r="G83" s="19">
        <f t="shared" si="2"/>
        <v>1.6233660277405317E-3</v>
      </c>
      <c r="H83" s="20" t="s">
        <v>16</v>
      </c>
      <c r="K83" s="23"/>
    </row>
    <row r="84" spans="1:11" x14ac:dyDescent="0.25">
      <c r="A84" s="15"/>
      <c r="B84" s="16" t="s">
        <v>185</v>
      </c>
      <c r="C84" s="17" t="s">
        <v>186</v>
      </c>
      <c r="D84" s="17" t="s">
        <v>15</v>
      </c>
      <c r="E84" s="18">
        <v>10</v>
      </c>
      <c r="F84" s="18">
        <v>9999950</v>
      </c>
      <c r="G84" s="19">
        <f t="shared" si="2"/>
        <v>1.7251322611714275E-3</v>
      </c>
      <c r="H84" s="20" t="s">
        <v>16</v>
      </c>
      <c r="K84" s="23"/>
    </row>
    <row r="85" spans="1:11" x14ac:dyDescent="0.25">
      <c r="B85" s="16" t="s">
        <v>187</v>
      </c>
      <c r="C85" s="17" t="s">
        <v>188</v>
      </c>
      <c r="D85" s="17" t="s">
        <v>79</v>
      </c>
      <c r="E85" s="18">
        <v>1000</v>
      </c>
      <c r="F85" s="18">
        <v>100745700</v>
      </c>
      <c r="G85" s="19">
        <f t="shared" si="2"/>
        <v>1.738005262469295E-2</v>
      </c>
      <c r="H85" s="20" t="s">
        <v>16</v>
      </c>
    </row>
    <row r="86" spans="1:11" x14ac:dyDescent="0.25">
      <c r="B86" s="16" t="s">
        <v>189</v>
      </c>
      <c r="C86" s="17" t="s">
        <v>190</v>
      </c>
      <c r="D86" s="17" t="s">
        <v>79</v>
      </c>
      <c r="E86" s="18">
        <v>500</v>
      </c>
      <c r="F86" s="18">
        <v>50664600</v>
      </c>
      <c r="G86" s="19">
        <f t="shared" si="2"/>
        <v>8.7403572977210794E-3</v>
      </c>
      <c r="H86" s="20" t="s">
        <v>16</v>
      </c>
    </row>
    <row r="87" spans="1:11" x14ac:dyDescent="0.25">
      <c r="B87" s="16" t="s">
        <v>191</v>
      </c>
      <c r="C87" s="17" t="s">
        <v>192</v>
      </c>
      <c r="D87" s="17" t="s">
        <v>79</v>
      </c>
      <c r="E87" s="18">
        <v>1500</v>
      </c>
      <c r="F87" s="18">
        <v>150243750</v>
      </c>
      <c r="G87" s="19">
        <f t="shared" si="2"/>
        <v>2.5919163612255526E-2</v>
      </c>
      <c r="H87" s="20" t="s">
        <v>16</v>
      </c>
    </row>
    <row r="88" spans="1:11" x14ac:dyDescent="0.25">
      <c r="A88" s="24" t="s">
        <v>193</v>
      </c>
      <c r="B88" s="16" t="s">
        <v>194</v>
      </c>
      <c r="C88" s="17" t="s">
        <v>195</v>
      </c>
      <c r="D88" s="17" t="s">
        <v>15</v>
      </c>
      <c r="E88" s="18">
        <v>1000</v>
      </c>
      <c r="F88" s="18">
        <v>100673400</v>
      </c>
      <c r="G88" s="19">
        <f t="shared" si="2"/>
        <v>1.7367579856080839E-2</v>
      </c>
      <c r="H88" s="20" t="s">
        <v>16</v>
      </c>
    </row>
    <row r="89" spans="1:11" x14ac:dyDescent="0.25">
      <c r="B89" s="16" t="s">
        <v>196</v>
      </c>
      <c r="C89" s="17" t="s">
        <v>197</v>
      </c>
      <c r="D89" s="17" t="s">
        <v>198</v>
      </c>
      <c r="E89" s="18">
        <v>52</v>
      </c>
      <c r="F89" s="18">
        <v>51883312</v>
      </c>
      <c r="G89" s="19">
        <f t="shared" si="2"/>
        <v>8.9506022877737044E-3</v>
      </c>
      <c r="H89" s="20" t="s">
        <v>20</v>
      </c>
    </row>
    <row r="90" spans="1:11" x14ac:dyDescent="0.25">
      <c r="B90" s="16" t="s">
        <v>199</v>
      </c>
      <c r="C90" s="17" t="s">
        <v>200</v>
      </c>
      <c r="D90" s="17" t="s">
        <v>198</v>
      </c>
      <c r="E90" s="18">
        <v>20</v>
      </c>
      <c r="F90" s="18">
        <v>19726320</v>
      </c>
      <c r="G90" s="19">
        <f t="shared" si="2"/>
        <v>3.4030681179597049E-3</v>
      </c>
      <c r="H90" s="20" t="s">
        <v>29</v>
      </c>
    </row>
    <row r="91" spans="1:11" x14ac:dyDescent="0.25">
      <c r="B91" s="16" t="s">
        <v>201</v>
      </c>
      <c r="C91" s="17" t="s">
        <v>202</v>
      </c>
      <c r="D91" s="17" t="s">
        <v>15</v>
      </c>
      <c r="E91" s="18">
        <v>7</v>
      </c>
      <c r="F91" s="18">
        <v>7121520</v>
      </c>
      <c r="G91" s="19">
        <f t="shared" si="2"/>
        <v>1.2285625328704187E-3</v>
      </c>
      <c r="H91" s="20" t="s">
        <v>16</v>
      </c>
    </row>
    <row r="92" spans="1:11" x14ac:dyDescent="0.25">
      <c r="A92" s="25" t="s">
        <v>203</v>
      </c>
      <c r="B92" s="16" t="s">
        <v>204</v>
      </c>
      <c r="C92" s="17" t="s">
        <v>205</v>
      </c>
      <c r="D92" s="17" t="s">
        <v>206</v>
      </c>
      <c r="E92" s="18">
        <v>8</v>
      </c>
      <c r="F92" s="18">
        <v>8042368</v>
      </c>
      <c r="G92" s="19">
        <f t="shared" si="2"/>
        <v>1.387421786410205E-3</v>
      </c>
      <c r="H92" s="20" t="s">
        <v>16</v>
      </c>
    </row>
    <row r="93" spans="1:11" x14ac:dyDescent="0.25">
      <c r="B93" s="16" t="s">
        <v>207</v>
      </c>
      <c r="C93" s="17" t="s">
        <v>208</v>
      </c>
      <c r="D93" s="17" t="s">
        <v>206</v>
      </c>
      <c r="E93" s="18">
        <v>10</v>
      </c>
      <c r="F93" s="18">
        <v>9785790</v>
      </c>
      <c r="G93" s="19">
        <f t="shared" si="2"/>
        <v>1.688186643938094E-3</v>
      </c>
      <c r="H93" s="20" t="s">
        <v>16</v>
      </c>
    </row>
    <row r="94" spans="1:11" x14ac:dyDescent="0.25">
      <c r="B94" s="16" t="s">
        <v>209</v>
      </c>
      <c r="C94" s="17" t="s">
        <v>210</v>
      </c>
      <c r="D94" s="17" t="s">
        <v>141</v>
      </c>
      <c r="E94" s="18">
        <v>17</v>
      </c>
      <c r="F94" s="18">
        <v>17260083</v>
      </c>
      <c r="G94" s="19">
        <f t="shared" si="2"/>
        <v>2.9776074894170986E-3</v>
      </c>
      <c r="H94" s="20" t="s">
        <v>16</v>
      </c>
    </row>
    <row r="95" spans="1:11" x14ac:dyDescent="0.25">
      <c r="B95" s="16" t="s">
        <v>211</v>
      </c>
      <c r="C95" s="17" t="s">
        <v>212</v>
      </c>
      <c r="D95" s="17" t="s">
        <v>141</v>
      </c>
      <c r="E95" s="18">
        <v>2500</v>
      </c>
      <c r="F95" s="18">
        <v>250364750</v>
      </c>
      <c r="G95" s="19">
        <f t="shared" si="2"/>
        <v>4.3191446685745344E-2</v>
      </c>
      <c r="H95" s="20" t="s">
        <v>16</v>
      </c>
    </row>
    <row r="96" spans="1:11" x14ac:dyDescent="0.25">
      <c r="B96" s="16" t="s">
        <v>213</v>
      </c>
      <c r="C96" s="17" t="s">
        <v>214</v>
      </c>
      <c r="D96" s="17" t="s">
        <v>215</v>
      </c>
      <c r="E96" s="18">
        <v>2000</v>
      </c>
      <c r="F96" s="18">
        <v>200881400</v>
      </c>
      <c r="G96" s="19">
        <f t="shared" si="2"/>
        <v>3.4654871655286475E-2</v>
      </c>
      <c r="H96" s="20" t="s">
        <v>19</v>
      </c>
    </row>
    <row r="97" spans="1:8" x14ac:dyDescent="0.25">
      <c r="B97" s="16" t="s">
        <v>216</v>
      </c>
      <c r="C97" s="17" t="s">
        <v>217</v>
      </c>
      <c r="D97" s="17" t="s">
        <v>198</v>
      </c>
      <c r="E97" s="18">
        <v>100</v>
      </c>
      <c r="F97" s="18">
        <v>10034560</v>
      </c>
      <c r="G97" s="19">
        <f t="shared" si="2"/>
        <v>1.7311029737809049E-3</v>
      </c>
      <c r="H97" s="20" t="s">
        <v>19</v>
      </c>
    </row>
    <row r="98" spans="1:8" x14ac:dyDescent="0.25">
      <c r="B98" s="16" t="s">
        <v>218</v>
      </c>
      <c r="C98" s="17" t="s">
        <v>219</v>
      </c>
      <c r="D98" s="17" t="s">
        <v>198</v>
      </c>
      <c r="E98" s="18">
        <v>40</v>
      </c>
      <c r="F98" s="18">
        <v>8040384</v>
      </c>
      <c r="G98" s="19">
        <f t="shared" si="2"/>
        <v>1.3870795184582488E-3</v>
      </c>
      <c r="H98" s="20" t="s">
        <v>19</v>
      </c>
    </row>
    <row r="99" spans="1:8" x14ac:dyDescent="0.25">
      <c r="B99" s="16" t="s">
        <v>220</v>
      </c>
      <c r="C99" s="17" t="s">
        <v>221</v>
      </c>
      <c r="D99" s="17" t="s">
        <v>198</v>
      </c>
      <c r="E99" s="18">
        <v>140</v>
      </c>
      <c r="F99" s="18">
        <v>14425782</v>
      </c>
      <c r="G99" s="19">
        <f t="shared" si="2"/>
        <v>2.4886506353357842E-3</v>
      </c>
      <c r="H99" s="20" t="s">
        <v>32</v>
      </c>
    </row>
    <row r="100" spans="1:8" x14ac:dyDescent="0.25">
      <c r="B100" s="16" t="s">
        <v>222</v>
      </c>
      <c r="C100" s="17" t="s">
        <v>223</v>
      </c>
      <c r="D100" s="17" t="s">
        <v>198</v>
      </c>
      <c r="E100" s="18">
        <v>200</v>
      </c>
      <c r="F100" s="18">
        <v>20578980</v>
      </c>
      <c r="G100" s="19">
        <f t="shared" si="2"/>
        <v>3.5501639808200622E-3</v>
      </c>
      <c r="H100" s="20" t="s">
        <v>32</v>
      </c>
    </row>
    <row r="101" spans="1:8" x14ac:dyDescent="0.25">
      <c r="B101" s="16" t="s">
        <v>224</v>
      </c>
      <c r="C101" s="17" t="s">
        <v>225</v>
      </c>
      <c r="D101" s="17" t="s">
        <v>198</v>
      </c>
      <c r="E101" s="18">
        <v>100</v>
      </c>
      <c r="F101" s="18">
        <v>10273800</v>
      </c>
      <c r="G101" s="19">
        <f t="shared" si="2"/>
        <v>1.7723752443585229E-3</v>
      </c>
      <c r="H101" s="20" t="s">
        <v>32</v>
      </c>
    </row>
    <row r="102" spans="1:8" x14ac:dyDescent="0.25">
      <c r="B102" s="16" t="s">
        <v>226</v>
      </c>
      <c r="C102" s="17" t="s">
        <v>227</v>
      </c>
      <c r="D102" s="17" t="s">
        <v>198</v>
      </c>
      <c r="E102" s="18">
        <v>100</v>
      </c>
      <c r="F102" s="18">
        <v>10256970</v>
      </c>
      <c r="G102" s="19">
        <f t="shared" si="2"/>
        <v>1.7694718322459107E-3</v>
      </c>
      <c r="H102" s="20" t="s">
        <v>32</v>
      </c>
    </row>
    <row r="103" spans="1:8" x14ac:dyDescent="0.25">
      <c r="A103" s="24" t="s">
        <v>228</v>
      </c>
      <c r="B103" s="16" t="s">
        <v>229</v>
      </c>
      <c r="C103" s="17" t="s">
        <v>230</v>
      </c>
      <c r="D103" s="17" t="s">
        <v>198</v>
      </c>
      <c r="E103" s="18">
        <v>100</v>
      </c>
      <c r="F103" s="18">
        <v>10250710</v>
      </c>
      <c r="G103" s="19">
        <f t="shared" si="2"/>
        <v>1.7683918940507265E-3</v>
      </c>
      <c r="H103" s="20" t="s">
        <v>32</v>
      </c>
    </row>
    <row r="104" spans="1:8" x14ac:dyDescent="0.25">
      <c r="B104" s="16" t="s">
        <v>231</v>
      </c>
      <c r="C104" s="17" t="s">
        <v>232</v>
      </c>
      <c r="D104" s="17" t="s">
        <v>198</v>
      </c>
      <c r="E104" s="18">
        <v>100</v>
      </c>
      <c r="F104" s="18">
        <v>10231570</v>
      </c>
      <c r="G104" s="19">
        <f t="shared" si="2"/>
        <v>1.7650899743932461E-3</v>
      </c>
      <c r="H104" s="20" t="s">
        <v>32</v>
      </c>
    </row>
    <row r="105" spans="1:8" x14ac:dyDescent="0.25">
      <c r="B105" s="16" t="s">
        <v>233</v>
      </c>
      <c r="C105" s="17" t="s">
        <v>234</v>
      </c>
      <c r="D105" s="17" t="s">
        <v>198</v>
      </c>
      <c r="E105" s="18">
        <v>100</v>
      </c>
      <c r="F105" s="18">
        <v>10186240</v>
      </c>
      <c r="G105" s="19">
        <f t="shared" si="2"/>
        <v>1.7572699107530378E-3</v>
      </c>
      <c r="H105" s="20" t="s">
        <v>32</v>
      </c>
    </row>
    <row r="106" spans="1:8" x14ac:dyDescent="0.25">
      <c r="B106" s="16" t="s">
        <v>235</v>
      </c>
      <c r="C106" s="17" t="s">
        <v>236</v>
      </c>
      <c r="D106" s="17" t="s">
        <v>198</v>
      </c>
      <c r="E106" s="18">
        <v>100</v>
      </c>
      <c r="F106" s="18">
        <v>10160410</v>
      </c>
      <c r="G106" s="19">
        <f t="shared" si="2"/>
        <v>1.7528138718422375E-3</v>
      </c>
      <c r="H106" s="20" t="s">
        <v>32</v>
      </c>
    </row>
    <row r="107" spans="1:8" x14ac:dyDescent="0.25">
      <c r="B107" s="16" t="s">
        <v>237</v>
      </c>
      <c r="C107" s="17" t="s">
        <v>238</v>
      </c>
      <c r="D107" s="17" t="s">
        <v>74</v>
      </c>
      <c r="E107" s="18">
        <v>17</v>
      </c>
      <c r="F107" s="18">
        <v>18662192</v>
      </c>
      <c r="G107" s="19">
        <f t="shared" si="2"/>
        <v>3.2194910457927612E-3</v>
      </c>
      <c r="H107" s="20" t="s">
        <v>16</v>
      </c>
    </row>
    <row r="108" spans="1:8" x14ac:dyDescent="0.25">
      <c r="B108" s="16" t="s">
        <v>239</v>
      </c>
      <c r="C108" s="17" t="s">
        <v>240</v>
      </c>
      <c r="D108" s="17" t="s">
        <v>74</v>
      </c>
      <c r="E108" s="18">
        <v>22</v>
      </c>
      <c r="F108" s="18">
        <v>22879384</v>
      </c>
      <c r="G108" s="19">
        <f t="shared" si="2"/>
        <v>3.9470160804933405E-3</v>
      </c>
      <c r="H108" s="20" t="s">
        <v>16</v>
      </c>
    </row>
    <row r="109" spans="1:8" x14ac:dyDescent="0.25">
      <c r="A109" s="1" t="s">
        <v>241</v>
      </c>
      <c r="B109" s="16" t="s">
        <v>242</v>
      </c>
      <c r="C109" s="17" t="s">
        <v>243</v>
      </c>
      <c r="D109" s="17" t="s">
        <v>74</v>
      </c>
      <c r="E109" s="18">
        <v>5</v>
      </c>
      <c r="F109" s="18">
        <v>4942605</v>
      </c>
      <c r="G109" s="19">
        <f t="shared" si="2"/>
        <v>8.5266899731770683E-4</v>
      </c>
      <c r="H109" s="20" t="s">
        <v>16</v>
      </c>
    </row>
    <row r="110" spans="1:8" x14ac:dyDescent="0.25">
      <c r="A110" s="17" t="s">
        <v>244</v>
      </c>
      <c r="B110" s="16" t="s">
        <v>245</v>
      </c>
      <c r="C110" s="17" t="s">
        <v>246</v>
      </c>
      <c r="D110" s="17" t="s">
        <v>74</v>
      </c>
      <c r="E110" s="18">
        <v>50</v>
      </c>
      <c r="F110" s="18">
        <v>50031700</v>
      </c>
      <c r="G110" s="19">
        <f t="shared" si="2"/>
        <v>8.6311731309907051E-3</v>
      </c>
      <c r="H110" s="20" t="s">
        <v>16</v>
      </c>
    </row>
    <row r="111" spans="1:8" x14ac:dyDescent="0.25">
      <c r="B111" s="16" t="s">
        <v>247</v>
      </c>
      <c r="C111" s="17" t="s">
        <v>248</v>
      </c>
      <c r="D111" s="17" t="s">
        <v>74</v>
      </c>
      <c r="E111" s="18">
        <v>17</v>
      </c>
      <c r="F111" s="18">
        <v>16835729</v>
      </c>
      <c r="G111" s="19">
        <f t="shared" si="2"/>
        <v>2.9044004458261665E-3</v>
      </c>
      <c r="H111" s="20" t="s">
        <v>16</v>
      </c>
    </row>
    <row r="112" spans="1:8" x14ac:dyDescent="0.25">
      <c r="B112" s="16" t="s">
        <v>249</v>
      </c>
      <c r="C112" s="17" t="s">
        <v>250</v>
      </c>
      <c r="D112" s="17" t="s">
        <v>74</v>
      </c>
      <c r="E112" s="18">
        <v>3</v>
      </c>
      <c r="F112" s="18">
        <v>3032205</v>
      </c>
      <c r="G112" s="19">
        <f t="shared" si="2"/>
        <v>5.2309808228894221E-4</v>
      </c>
      <c r="H112" s="20" t="s">
        <v>16</v>
      </c>
    </row>
    <row r="113" spans="2:12" x14ac:dyDescent="0.25">
      <c r="B113" s="16" t="s">
        <v>251</v>
      </c>
      <c r="C113" s="17" t="s">
        <v>252</v>
      </c>
      <c r="D113" s="17" t="s">
        <v>74</v>
      </c>
      <c r="E113" s="18">
        <v>9</v>
      </c>
      <c r="F113" s="18">
        <v>8928702</v>
      </c>
      <c r="G113" s="19">
        <f t="shared" si="2"/>
        <v>1.5403268886930281E-3</v>
      </c>
      <c r="H113" s="20" t="s">
        <v>16</v>
      </c>
    </row>
    <row r="114" spans="2:12" x14ac:dyDescent="0.25">
      <c r="B114" s="16" t="s">
        <v>253</v>
      </c>
      <c r="C114" s="17" t="s">
        <v>254</v>
      </c>
      <c r="D114" s="17" t="s">
        <v>74</v>
      </c>
      <c r="E114" s="18">
        <v>50</v>
      </c>
      <c r="F114" s="18">
        <v>49143650</v>
      </c>
      <c r="G114" s="19">
        <f t="shared" si="2"/>
        <v>8.4779719945316939E-3</v>
      </c>
      <c r="H114" s="20" t="s">
        <v>16</v>
      </c>
    </row>
    <row r="115" spans="2:12" x14ac:dyDescent="0.25">
      <c r="B115" s="16" t="s">
        <v>255</v>
      </c>
      <c r="C115" s="17" t="s">
        <v>256</v>
      </c>
      <c r="D115" s="17" t="s">
        <v>15</v>
      </c>
      <c r="E115" s="18">
        <v>500</v>
      </c>
      <c r="F115" s="18">
        <v>50549350</v>
      </c>
      <c r="G115" s="19">
        <f t="shared" si="2"/>
        <v>8.7204750489998338E-3</v>
      </c>
      <c r="H115" s="20" t="s">
        <v>16</v>
      </c>
    </row>
    <row r="116" spans="2:12" x14ac:dyDescent="0.25">
      <c r="B116" s="26"/>
      <c r="C116" s="26" t="s">
        <v>257</v>
      </c>
      <c r="D116" s="26"/>
      <c r="E116" s="27"/>
      <c r="F116" s="28">
        <f>SUM(F7:F115)</f>
        <v>5390707660.6000004</v>
      </c>
      <c r="G116" s="29">
        <f t="shared" si="2"/>
        <v>0.92997301944959865</v>
      </c>
      <c r="H116" s="30"/>
    </row>
    <row r="117" spans="2:12" x14ac:dyDescent="0.25">
      <c r="G117" s="31"/>
      <c r="J117" s="32" t="s">
        <v>16</v>
      </c>
    </row>
    <row r="118" spans="2:12" x14ac:dyDescent="0.25">
      <c r="B118" s="33"/>
      <c r="C118" s="33" t="s">
        <v>258</v>
      </c>
      <c r="D118" s="33"/>
      <c r="E118" s="33"/>
      <c r="F118" s="33" t="s">
        <v>10</v>
      </c>
      <c r="G118" s="34" t="s">
        <v>11</v>
      </c>
      <c r="J118" s="32" t="s">
        <v>16</v>
      </c>
      <c r="L118" s="21" t="s">
        <v>16</v>
      </c>
    </row>
    <row r="119" spans="2:12" x14ac:dyDescent="0.25">
      <c r="B119" s="35"/>
      <c r="C119" s="26" t="s">
        <v>259</v>
      </c>
      <c r="D119" s="17"/>
      <c r="E119" s="36"/>
      <c r="F119" s="37" t="s">
        <v>260</v>
      </c>
      <c r="G119" s="38">
        <v>0</v>
      </c>
      <c r="J119" s="32" t="s">
        <v>16</v>
      </c>
      <c r="L119" s="21" t="s">
        <v>261</v>
      </c>
    </row>
    <row r="120" spans="2:12" x14ac:dyDescent="0.25">
      <c r="B120" s="35" t="s">
        <v>262</v>
      </c>
      <c r="C120" s="26" t="s">
        <v>263</v>
      </c>
      <c r="D120" s="26"/>
      <c r="E120" s="27"/>
      <c r="F120" s="18">
        <v>231911409.10999998</v>
      </c>
      <c r="G120" s="38">
        <f>+F120/$F$128</f>
        <v>4.0007985398865617E-2</v>
      </c>
      <c r="J120" s="32" t="s">
        <v>16</v>
      </c>
      <c r="L120" s="21" t="s">
        <v>261</v>
      </c>
    </row>
    <row r="121" spans="2:12" x14ac:dyDescent="0.25">
      <c r="B121" s="35"/>
      <c r="C121" s="26" t="s">
        <v>264</v>
      </c>
      <c r="D121" s="17"/>
      <c r="E121" s="36"/>
      <c r="F121" s="27" t="s">
        <v>260</v>
      </c>
      <c r="G121" s="38">
        <v>0</v>
      </c>
      <c r="J121" s="32" t="s">
        <v>261</v>
      </c>
      <c r="L121" s="21" t="s">
        <v>19</v>
      </c>
    </row>
    <row r="122" spans="2:12" x14ac:dyDescent="0.25">
      <c r="B122" s="35"/>
      <c r="C122" s="26" t="s">
        <v>265</v>
      </c>
      <c r="D122" s="17"/>
      <c r="E122" s="36"/>
      <c r="F122" s="27" t="s">
        <v>260</v>
      </c>
      <c r="G122" s="38">
        <v>0</v>
      </c>
      <c r="J122" s="32" t="s">
        <v>19</v>
      </c>
      <c r="L122" s="21" t="s">
        <v>25</v>
      </c>
    </row>
    <row r="123" spans="2:12" x14ac:dyDescent="0.25">
      <c r="B123" s="35"/>
      <c r="C123" s="26" t="s">
        <v>266</v>
      </c>
      <c r="D123" s="17"/>
      <c r="E123" s="36"/>
      <c r="F123" s="27" t="s">
        <v>260</v>
      </c>
      <c r="G123" s="38">
        <v>0</v>
      </c>
      <c r="J123" s="21" t="s">
        <v>25</v>
      </c>
      <c r="L123" s="23" t="s">
        <v>29</v>
      </c>
    </row>
    <row r="124" spans="2:12" x14ac:dyDescent="0.25">
      <c r="B124" s="17" t="s">
        <v>203</v>
      </c>
      <c r="C124" s="17" t="s">
        <v>267</v>
      </c>
      <c r="D124" s="17"/>
      <c r="E124" s="36"/>
      <c r="F124" s="18">
        <v>174008948.37</v>
      </c>
      <c r="G124" s="38">
        <f>+F124/$F$128</f>
        <v>3.0018995151535784E-2</v>
      </c>
      <c r="J124" s="21" t="s">
        <v>16</v>
      </c>
      <c r="L124" s="23" t="s">
        <v>32</v>
      </c>
    </row>
    <row r="125" spans="2:12" x14ac:dyDescent="0.25">
      <c r="B125" s="35"/>
      <c r="C125" s="17"/>
      <c r="D125" s="17"/>
      <c r="E125" s="36"/>
      <c r="F125" s="37"/>
      <c r="G125" s="38"/>
      <c r="J125" s="21" t="s">
        <v>16</v>
      </c>
      <c r="L125" s="23" t="s">
        <v>35</v>
      </c>
    </row>
    <row r="126" spans="2:12" x14ac:dyDescent="0.25">
      <c r="B126" s="35"/>
      <c r="C126" s="17" t="s">
        <v>268</v>
      </c>
      <c r="D126" s="17"/>
      <c r="E126" s="36"/>
      <c r="F126" s="39">
        <f>SUM(F119:F125)</f>
        <v>405920357.48000002</v>
      </c>
      <c r="G126" s="38">
        <f>+F126/$F$128</f>
        <v>7.0026980550401408E-2</v>
      </c>
    </row>
    <row r="127" spans="2:12" x14ac:dyDescent="0.25">
      <c r="B127" s="35"/>
      <c r="C127" s="17"/>
      <c r="D127" s="17"/>
      <c r="E127" s="36"/>
      <c r="F127" s="39"/>
      <c r="G127" s="38"/>
    </row>
    <row r="128" spans="2:12" x14ac:dyDescent="0.25">
      <c r="B128" s="40"/>
      <c r="C128" s="41" t="s">
        <v>269</v>
      </c>
      <c r="D128" s="42"/>
      <c r="E128" s="43"/>
      <c r="F128" s="43">
        <f>+F126+F116</f>
        <v>5796628018.0799999</v>
      </c>
      <c r="G128" s="44">
        <v>1</v>
      </c>
    </row>
    <row r="129" spans="2:7" x14ac:dyDescent="0.25">
      <c r="F129" s="45"/>
    </row>
    <row r="130" spans="2:7" x14ac:dyDescent="0.25">
      <c r="C130" s="26" t="s">
        <v>270</v>
      </c>
      <c r="D130" s="46">
        <v>8.09</v>
      </c>
      <c r="F130" s="4">
        <v>0</v>
      </c>
    </row>
    <row r="131" spans="2:7" x14ac:dyDescent="0.25">
      <c r="C131" s="26" t="s">
        <v>271</v>
      </c>
      <c r="D131" s="46">
        <v>5.46</v>
      </c>
    </row>
    <row r="132" spans="2:7" x14ac:dyDescent="0.25">
      <c r="C132" s="26" t="s">
        <v>272</v>
      </c>
      <c r="D132" s="46">
        <v>7.4</v>
      </c>
    </row>
    <row r="133" spans="2:7" x14ac:dyDescent="0.25">
      <c r="C133" s="26" t="s">
        <v>273</v>
      </c>
      <c r="D133" s="47">
        <v>18.230899999999998</v>
      </c>
    </row>
    <row r="134" spans="2:7" x14ac:dyDescent="0.25">
      <c r="C134" s="26" t="s">
        <v>274</v>
      </c>
      <c r="D134" s="47">
        <v>18.339500000000001</v>
      </c>
    </row>
    <row r="135" spans="2:7" x14ac:dyDescent="0.25">
      <c r="C135" s="26" t="s">
        <v>275</v>
      </c>
      <c r="D135" s="48"/>
    </row>
    <row r="136" spans="2:7" x14ac:dyDescent="0.25">
      <c r="C136" s="26" t="s">
        <v>276</v>
      </c>
      <c r="D136" s="49">
        <v>0</v>
      </c>
    </row>
    <row r="137" spans="2:7" x14ac:dyDescent="0.25">
      <c r="C137" s="26" t="s">
        <v>277</v>
      </c>
      <c r="D137" s="49">
        <v>0</v>
      </c>
      <c r="F137" s="45"/>
      <c r="G137" s="50"/>
    </row>
    <row r="138" spans="2:7" x14ac:dyDescent="0.25">
      <c r="B138" s="51"/>
      <c r="C138" s="15"/>
    </row>
    <row r="139" spans="2:7" x14ac:dyDescent="0.25">
      <c r="F139" s="4"/>
    </row>
    <row r="140" spans="2:7" x14ac:dyDescent="0.25">
      <c r="C140" s="33" t="s">
        <v>278</v>
      </c>
      <c r="D140" s="33"/>
      <c r="E140" s="33"/>
      <c r="F140" s="33"/>
      <c r="G140" s="52"/>
    </row>
    <row r="141" spans="2:7" x14ac:dyDescent="0.25">
      <c r="C141" s="33" t="s">
        <v>279</v>
      </c>
      <c r="D141" s="33"/>
      <c r="E141" s="33"/>
      <c r="F141" s="33" t="s">
        <v>10</v>
      </c>
      <c r="G141" s="52" t="s">
        <v>11</v>
      </c>
    </row>
    <row r="142" spans="2:7" x14ac:dyDescent="0.25">
      <c r="C142" s="26" t="s">
        <v>280</v>
      </c>
      <c r="D142" s="17"/>
      <c r="E142" s="36"/>
      <c r="F142" s="53">
        <f>SUMIF(Table134567685712[[Industry ]],A109,Table134567685712[Market Value])</f>
        <v>0</v>
      </c>
      <c r="G142" s="54">
        <f>+F142/$F$128</f>
        <v>0</v>
      </c>
    </row>
    <row r="143" spans="2:7" x14ac:dyDescent="0.25">
      <c r="C143" s="17" t="s">
        <v>281</v>
      </c>
      <c r="D143" s="17"/>
      <c r="E143" s="36"/>
      <c r="F143" s="53">
        <f>SUMIF(Table134567685712[[Industry ]],A110,Table134567685712[Market Value])</f>
        <v>0</v>
      </c>
      <c r="G143" s="54">
        <f>+F143/$F$128</f>
        <v>0</v>
      </c>
    </row>
    <row r="144" spans="2:7" x14ac:dyDescent="0.25">
      <c r="C144" s="17" t="s">
        <v>282</v>
      </c>
      <c r="D144" s="17"/>
      <c r="E144" s="36"/>
      <c r="F144" s="53">
        <f>SUMIF($E$156:$E$165,C144,$H$156:$H$165)</f>
        <v>5213533193.6000004</v>
      </c>
      <c r="G144" s="54">
        <f>+F144/$F$128</f>
        <v>0.89940792773638489</v>
      </c>
    </row>
    <row r="145" spans="3:8" x14ac:dyDescent="0.25">
      <c r="C145" s="17" t="s">
        <v>283</v>
      </c>
      <c r="D145" s="17"/>
      <c r="E145" s="36"/>
      <c r="F145" s="53">
        <f t="shared" ref="F145:F153" si="3">SUMIF($E$156:$E$165,C145,$H$156:$H$165)</f>
        <v>0</v>
      </c>
      <c r="G145" s="54">
        <f t="shared" ref="G145:G153" si="4">+F145/$F$128</f>
        <v>0</v>
      </c>
    </row>
    <row r="146" spans="3:8" x14ac:dyDescent="0.25">
      <c r="C146" s="17" t="s">
        <v>284</v>
      </c>
      <c r="D146" s="17"/>
      <c r="E146" s="36"/>
      <c r="F146" s="53">
        <f>SUMIF($E$156:$E$165,C146,$H$156:$H$165)</f>
        <v>125291155</v>
      </c>
      <c r="G146" s="54">
        <f>+F146/$F$128</f>
        <v>2.1614489425440107E-2</v>
      </c>
    </row>
    <row r="147" spans="3:8" x14ac:dyDescent="0.25">
      <c r="C147" s="17" t="s">
        <v>285</v>
      </c>
      <c r="D147" s="17"/>
      <c r="E147" s="36"/>
      <c r="F147" s="53">
        <f t="shared" si="3"/>
        <v>51883312</v>
      </c>
      <c r="G147" s="54">
        <f t="shared" si="4"/>
        <v>8.9506022877737044E-3</v>
      </c>
    </row>
    <row r="148" spans="3:8" x14ac:dyDescent="0.25">
      <c r="C148" s="17" t="s">
        <v>286</v>
      </c>
      <c r="D148" s="17"/>
      <c r="E148" s="36"/>
      <c r="F148" s="53">
        <f t="shared" si="3"/>
        <v>0</v>
      </c>
      <c r="G148" s="54">
        <f t="shared" si="4"/>
        <v>0</v>
      </c>
    </row>
    <row r="149" spans="3:8" x14ac:dyDescent="0.25">
      <c r="C149" s="17" t="s">
        <v>287</v>
      </c>
      <c r="D149" s="17"/>
      <c r="E149" s="36"/>
      <c r="F149" s="53">
        <f t="shared" si="3"/>
        <v>0</v>
      </c>
      <c r="G149" s="54">
        <f t="shared" si="4"/>
        <v>0</v>
      </c>
    </row>
    <row r="150" spans="3:8" x14ac:dyDescent="0.25">
      <c r="C150" s="17" t="s">
        <v>288</v>
      </c>
      <c r="D150" s="17"/>
      <c r="E150" s="36"/>
      <c r="F150" s="53">
        <f t="shared" si="3"/>
        <v>0</v>
      </c>
      <c r="G150" s="54">
        <f t="shared" si="4"/>
        <v>0</v>
      </c>
    </row>
    <row r="151" spans="3:8" x14ac:dyDescent="0.25">
      <c r="C151" s="17" t="s">
        <v>289</v>
      </c>
      <c r="D151" s="17"/>
      <c r="E151" s="36"/>
      <c r="F151" s="53">
        <f t="shared" si="3"/>
        <v>0</v>
      </c>
      <c r="G151" s="54">
        <f t="shared" si="4"/>
        <v>0</v>
      </c>
    </row>
    <row r="152" spans="3:8" x14ac:dyDescent="0.25">
      <c r="C152" s="17" t="s">
        <v>290</v>
      </c>
      <c r="D152" s="17"/>
      <c r="E152" s="36"/>
      <c r="F152" s="53">
        <f t="shared" si="3"/>
        <v>0</v>
      </c>
      <c r="G152" s="55">
        <f t="shared" si="4"/>
        <v>0</v>
      </c>
    </row>
    <row r="153" spans="3:8" x14ac:dyDescent="0.25">
      <c r="C153" s="17" t="s">
        <v>291</v>
      </c>
      <c r="D153" s="17"/>
      <c r="E153" s="36"/>
      <c r="F153" s="53">
        <f t="shared" si="3"/>
        <v>0</v>
      </c>
      <c r="G153" s="55">
        <f t="shared" si="4"/>
        <v>0</v>
      </c>
    </row>
    <row r="154" spans="3:8" x14ac:dyDescent="0.25">
      <c r="C154" s="56" t="s">
        <v>292</v>
      </c>
      <c r="D154" s="17"/>
      <c r="E154" s="36"/>
      <c r="F154" s="57">
        <f>SUM(F142:F153)</f>
        <v>5390707660.6000004</v>
      </c>
      <c r="G154" s="58">
        <f>SUM(G142:G153)</f>
        <v>0.92997301944959865</v>
      </c>
      <c r="H154" s="59">
        <f>F116-H166</f>
        <v>0</v>
      </c>
    </row>
    <row r="156" spans="3:8" x14ac:dyDescent="0.25">
      <c r="E156" s="17" t="s">
        <v>282</v>
      </c>
      <c r="F156" s="17" t="s">
        <v>19</v>
      </c>
      <c r="G156" s="60">
        <f>H156/$F$128</f>
        <v>0.15894050225861583</v>
      </c>
      <c r="H156" s="61">
        <f t="shared" ref="H156:H165" si="5">SUMIF($H$7:$H$115,F156,$F$7:$F$115)</f>
        <v>921318968.60000002</v>
      </c>
    </row>
    <row r="157" spans="3:8" x14ac:dyDescent="0.25">
      <c r="C157" s="1" t="s">
        <v>282</v>
      </c>
      <c r="E157" s="17" t="s">
        <v>282</v>
      </c>
      <c r="F157" s="17" t="s">
        <v>293</v>
      </c>
      <c r="G157" s="60">
        <f t="shared" ref="G157:G165" si="6">H157/$F$128</f>
        <v>0</v>
      </c>
      <c r="H157" s="61">
        <f t="shared" si="5"/>
        <v>0</v>
      </c>
    </row>
    <row r="158" spans="3:8" x14ac:dyDescent="0.25">
      <c r="C158" s="1" t="s">
        <v>282</v>
      </c>
      <c r="E158" s="17" t="s">
        <v>282</v>
      </c>
      <c r="F158" s="62" t="s">
        <v>25</v>
      </c>
      <c r="G158" s="60">
        <f t="shared" si="6"/>
        <v>0</v>
      </c>
      <c r="H158" s="61">
        <f t="shared" si="5"/>
        <v>0</v>
      </c>
    </row>
    <row r="159" spans="3:8" x14ac:dyDescent="0.25">
      <c r="C159" s="1" t="s">
        <v>282</v>
      </c>
      <c r="E159" s="17" t="s">
        <v>282</v>
      </c>
      <c r="F159" s="63" t="s">
        <v>35</v>
      </c>
      <c r="G159" s="60">
        <f t="shared" si="6"/>
        <v>0</v>
      </c>
      <c r="H159" s="61">
        <f t="shared" si="5"/>
        <v>0</v>
      </c>
    </row>
    <row r="160" spans="3:8" x14ac:dyDescent="0.25">
      <c r="C160" s="1" t="s">
        <v>282</v>
      </c>
      <c r="E160" s="17" t="s">
        <v>282</v>
      </c>
      <c r="F160" s="17" t="s">
        <v>16</v>
      </c>
      <c r="G160" s="60">
        <f t="shared" si="6"/>
        <v>0.69362959473320984</v>
      </c>
      <c r="H160" s="61">
        <f t="shared" si="5"/>
        <v>4020712743</v>
      </c>
    </row>
    <row r="161" spans="3:8" x14ac:dyDescent="0.25">
      <c r="C161" s="1" t="s">
        <v>282</v>
      </c>
      <c r="E161" s="17" t="s">
        <v>284</v>
      </c>
      <c r="F161" s="17" t="s">
        <v>29</v>
      </c>
      <c r="G161" s="60">
        <f t="shared" si="6"/>
        <v>2.1614489425440107E-2</v>
      </c>
      <c r="H161" s="61">
        <f t="shared" si="5"/>
        <v>125291155</v>
      </c>
    </row>
    <row r="162" spans="3:8" x14ac:dyDescent="0.25">
      <c r="C162" s="1" t="s">
        <v>284</v>
      </c>
      <c r="E162" s="17" t="s">
        <v>285</v>
      </c>
      <c r="F162" s="56" t="s">
        <v>20</v>
      </c>
      <c r="G162" s="60">
        <f t="shared" si="6"/>
        <v>8.9506022877737044E-3</v>
      </c>
      <c r="H162" s="61">
        <f t="shared" si="5"/>
        <v>51883312</v>
      </c>
    </row>
    <row r="163" spans="3:8" x14ac:dyDescent="0.25">
      <c r="C163" s="1" t="s">
        <v>285</v>
      </c>
      <c r="E163" s="17" t="s">
        <v>282</v>
      </c>
      <c r="F163" s="17" t="s">
        <v>32</v>
      </c>
      <c r="G163" s="60">
        <f t="shared" si="6"/>
        <v>4.6837830744559085E-2</v>
      </c>
      <c r="H163" s="61">
        <f t="shared" si="5"/>
        <v>271501482</v>
      </c>
    </row>
    <row r="164" spans="3:8" x14ac:dyDescent="0.25">
      <c r="C164" s="1" t="s">
        <v>282</v>
      </c>
      <c r="E164" s="17" t="s">
        <v>285</v>
      </c>
      <c r="F164" s="17" t="s">
        <v>294</v>
      </c>
      <c r="G164" s="60">
        <f t="shared" si="6"/>
        <v>0</v>
      </c>
      <c r="H164" s="61">
        <f t="shared" si="5"/>
        <v>0</v>
      </c>
    </row>
    <row r="165" spans="3:8" x14ac:dyDescent="0.25">
      <c r="C165" s="1" t="s">
        <v>285</v>
      </c>
      <c r="E165" s="17" t="s">
        <v>282</v>
      </c>
      <c r="F165" s="17" t="s">
        <v>295</v>
      </c>
      <c r="G165" s="60">
        <f t="shared" si="6"/>
        <v>0</v>
      </c>
      <c r="H165" s="61">
        <f t="shared" si="5"/>
        <v>0</v>
      </c>
    </row>
    <row r="166" spans="3:8" x14ac:dyDescent="0.25">
      <c r="C166" s="1" t="s">
        <v>282</v>
      </c>
      <c r="G166" s="64">
        <f>SUM(G156:G165)</f>
        <v>0.92997301944959854</v>
      </c>
      <c r="H166" s="65">
        <f>SUM(H156:H165)</f>
        <v>5390707660.6000004</v>
      </c>
    </row>
    <row r="167" spans="3:8" x14ac:dyDescent="0.25">
      <c r="H167" s="59">
        <f>+H166-F116</f>
        <v>0</v>
      </c>
    </row>
    <row r="171" spans="3:8" x14ac:dyDescent="0.25">
      <c r="F171" s="2"/>
    </row>
    <row r="172" spans="3:8" x14ac:dyDescent="0.25">
      <c r="F172" s="2"/>
    </row>
    <row r="173" spans="3:8" x14ac:dyDescent="0.25">
      <c r="F173" s="2"/>
    </row>
    <row r="174" spans="3:8" x14ac:dyDescent="0.25">
      <c r="F174" s="2"/>
    </row>
    <row r="175" spans="3:8" x14ac:dyDescent="0.25">
      <c r="F175" s="2"/>
    </row>
    <row r="176" spans="3:8" x14ac:dyDescent="0.25">
      <c r="F176" s="2"/>
    </row>
    <row r="177" spans="6:6" x14ac:dyDescent="0.25">
      <c r="F177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2024-11-06T12:25:08Z</dcterms:created>
  <dcterms:modified xsi:type="dcterms:W3CDTF">2024-11-06T12:25:38Z</dcterms:modified>
</cp:coreProperties>
</file>