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360E1C94-3DA5-4327-BB8E-D84ECD92F88E}" xr6:coauthVersionLast="47" xr6:coauthVersionMax="47" xr10:uidLastSave="{00000000-0000-0000-0000-000000000000}"/>
  <bookViews>
    <workbookView xWindow="-120" yWindow="-120" windowWidth="20730" windowHeight="11040" xr2:uid="{10C7E1E7-7E60-4D27-BF22-B353BF201F62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G78" i="1" s="1"/>
  <c r="F77" i="1"/>
  <c r="G77" i="1" s="1"/>
  <c r="F76" i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8" i="1"/>
  <c r="G68" i="1" s="1"/>
  <c r="F67" i="1"/>
  <c r="F69" i="1" s="1"/>
  <c r="G69" i="1" s="1"/>
  <c r="F53" i="1"/>
  <c r="G35" i="1" s="1"/>
  <c r="G51" i="1"/>
  <c r="F51" i="1"/>
  <c r="G49" i="1"/>
  <c r="G41" i="1"/>
  <c r="F41" i="1"/>
  <c r="G40" i="1"/>
  <c r="G37" i="1"/>
  <c r="G36" i="1"/>
  <c r="G34" i="1"/>
  <c r="G32" i="1"/>
  <c r="G30" i="1"/>
  <c r="G29" i="1"/>
  <c r="G28" i="1"/>
  <c r="G26" i="1"/>
  <c r="G24" i="1"/>
  <c r="G22" i="1"/>
  <c r="G21" i="1"/>
  <c r="G20" i="1"/>
  <c r="G18" i="1"/>
  <c r="G17" i="1"/>
  <c r="G16" i="1"/>
  <c r="G14" i="1"/>
  <c r="G13" i="1"/>
  <c r="G12" i="1"/>
  <c r="G10" i="1"/>
  <c r="G9" i="1"/>
  <c r="G8" i="1"/>
  <c r="G7" i="1" l="1"/>
  <c r="G15" i="1"/>
  <c r="G23" i="1"/>
  <c r="G31" i="1"/>
  <c r="G67" i="1"/>
  <c r="G25" i="1"/>
  <c r="G33" i="1"/>
  <c r="G45" i="1"/>
  <c r="G76" i="1"/>
  <c r="G11" i="1"/>
  <c r="G19" i="1"/>
  <c r="G27" i="1"/>
</calcChain>
</file>

<file path=xl/sharedStrings.xml><?xml version="1.0" encoding="utf-8"?>
<sst xmlns="http://schemas.openxmlformats.org/spreadsheetml/2006/main" count="173" uniqueCount="123">
  <si>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</si>
  <si>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</si>
  <si>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</si>
  <si>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</si>
  <si>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</si>
  <si>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</si>
  <si>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</si>
  <si>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</si>
  <si>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</si>
  <si>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</si>
  <si>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</si>
  <si>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</si>
  <si>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</si>
  <si>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</si>
  <si>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</si>
  <si>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</si>
  <si>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</si>
  <si>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</si>
  <si>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</si>
  <si>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</si>
  <si>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</si>
  <si>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</si>
  <si>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</si>
  <si>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</si>
  <si>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</si>
  <si>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</si>
  <si>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</si>
  <si>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</si>
  <si>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</si>
  <si>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</si>
  <si>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</si>
  <si>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</si>
  <si>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</si>
  <si>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</si>
  <si>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</si>
  <si>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</si>
  <si>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</si>
  <si>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</si>
  <si>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</si>
  <si>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</si>
  <si>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</si>
  <si>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</si>
  <si>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</si>
  <si>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</si>
  <si>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</si>
  <si>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</si>
  <si>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</si>
  <si>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</si>
  <si>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</si>
  <si>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</si>
  <si>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</si>
  <si>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</si>
  <si>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</si>
  <si>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</si>
  <si>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</si>
  <si>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</si>
  <si>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</si>
  <si>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</si>
  <si>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</si>
  <si>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</si>
  <si>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IN0020240126</t>
  </si>
  <si>
    <t>6.79 GS 07.10.2034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</si>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</sst>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  <xf numFmtId="0" fontId="6" fillId="4" borderId="0" xfId="2" applyFont="1" applyFill="1"/>
  </cellXfs>
  <cellStyles count="6">
    <cellStyle name="Comma 2" xfId="3" xr:uid="{C9051927-830F-422E-8955-655DA7B80F6A}"/>
    <cellStyle name="Comma 3" xfId="4" xr:uid="{968F5D79-ACDE-40EB-9004-54B0D9F7D824}"/>
    <cellStyle name="Normal" xfId="0" builtinId="0"/>
    <cellStyle name="Normal 2" xfId="2" xr:uid="{521CBC68-5E20-4B4B-9C8C-7F083F04921C}"/>
    <cellStyle name="Percent" xfId="1" builtinId="5"/>
    <cellStyle name="Percent 2" xfId="5" xr:uid="{2F5421DD-1E38-48C8-BA29-BF6326E51C9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C662A-CF3D-4BEF-8A01-6C650003EC0A}" name="Table1345676857891017" displayName="Table1345676857891017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4CDB6698-6C4F-4BB7-B41E-6B35D1490820}" name="ISIN No." dataDxfId="6"/>
    <tableColumn id="2" xr3:uid="{DBDFCF4E-AF97-4E2C-87C9-C192BA050894}" name="Name of the Instrument" dataDxfId="5"/>
    <tableColumn id="3" xr3:uid="{781E9829-5EF0-4795-B6E5-D3DFEBC65362}" name="Industry " dataDxfId="4"/>
    <tableColumn id="4" xr3:uid="{510394EB-4C8D-47CF-A6B4-2C35A5F1B6C1}" name="Quantity" dataDxfId="3"/>
    <tableColumn id="5" xr3:uid="{B4760F20-AEAE-46A8-9F5C-C3735B844759}" name="Market Value" dataDxfId="2"/>
    <tableColumn id="6" xr3:uid="{E3FE6104-663D-48BC-87D8-BD922CD13FD3}" name="% of Portfolio" dataDxfId="1" dataCellStyle="Percent">
      <calculatedColumnFormula>+F7/$F$53</calculatedColumnFormula>
    </tableColumn>
    <tableColumn id="7" xr3:uid="{17907852-529D-49F5-951B-C0B43AF3ABFA}" name="Ratings" dataDxfId="0">
      <calculatedColumnFormula>VLOOKUP(Table1345676857891017[[#This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1FC1-B55A-4820-B068-A2643758B2AE}">
  <sheetPr>
    <tabColor rgb="FF7030A0"/>
  </sheetPr>
  <dimension ref="A2:O91"/>
  <sheetViews>
    <sheetView showGridLines="0" tabSelected="1" zoomScaleNormal="100" zoomScaleSheetLayoutView="89" workbookViewId="0">
      <selection activeCell="D58" sqref="D5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55"/>
    <col min="12" max="12" width="16.140625" style="55" bestFit="1" customWidth="1"/>
    <col min="13" max="13" width="14" style="55" bestFit="1" customWidth="1"/>
    <col min="14" max="14" width="9.140625" style="55"/>
    <col min="15" max="15" width="10" style="55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45596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48000</v>
      </c>
      <c r="F7" s="17">
        <v>3355968</v>
      </c>
      <c r="G7" s="18">
        <f t="shared" ref="G7:G35" si="0">+F7/$F$53</f>
        <v>9.9504621811201694E-3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15</v>
      </c>
      <c r="E8" s="17">
        <v>13600</v>
      </c>
      <c r="F8" s="17">
        <v>675076.8</v>
      </c>
      <c r="G8" s="18">
        <f t="shared" si="0"/>
        <v>2.001606143965504E-3</v>
      </c>
      <c r="H8" s="19"/>
    </row>
    <row r="9" spans="1:8" x14ac:dyDescent="0.25">
      <c r="A9" s="14"/>
      <c r="B9" s="15" t="s">
        <v>18</v>
      </c>
      <c r="C9" s="16" t="s">
        <v>19</v>
      </c>
      <c r="D9" s="16" t="s">
        <v>15</v>
      </c>
      <c r="E9" s="17">
        <v>12500</v>
      </c>
      <c r="F9" s="17">
        <v>903181.25</v>
      </c>
      <c r="G9" s="18">
        <f t="shared" si="0"/>
        <v>2.6779369978563086E-3</v>
      </c>
      <c r="H9" s="19"/>
    </row>
    <row r="10" spans="1:8" x14ac:dyDescent="0.25">
      <c r="A10" s="14"/>
      <c r="B10" s="15" t="s">
        <v>20</v>
      </c>
      <c r="C10" s="16" t="s">
        <v>21</v>
      </c>
      <c r="D10" s="16" t="s">
        <v>15</v>
      </c>
      <c r="E10" s="17">
        <v>240000</v>
      </c>
      <c r="F10" s="17">
        <v>17363976</v>
      </c>
      <c r="G10" s="18">
        <f t="shared" si="0"/>
        <v>5.1484277115240153E-2</v>
      </c>
      <c r="H10" s="19"/>
    </row>
    <row r="11" spans="1:8" x14ac:dyDescent="0.25">
      <c r="A11" s="14"/>
      <c r="B11" s="15" t="s">
        <v>22</v>
      </c>
      <c r="C11" s="16" t="s">
        <v>23</v>
      </c>
      <c r="D11" s="16" t="s">
        <v>15</v>
      </c>
      <c r="E11" s="17">
        <v>400000</v>
      </c>
      <c r="F11" s="17">
        <v>10797200</v>
      </c>
      <c r="G11" s="18">
        <f t="shared" si="0"/>
        <v>3.201375289096639E-2</v>
      </c>
      <c r="H11" s="19"/>
    </row>
    <row r="12" spans="1:8" x14ac:dyDescent="0.25">
      <c r="A12" s="14"/>
      <c r="B12" s="15" t="s">
        <v>24</v>
      </c>
      <c r="C12" s="16" t="s">
        <v>25</v>
      </c>
      <c r="D12" s="16" t="s">
        <v>15</v>
      </c>
      <c r="E12" s="17">
        <v>76000</v>
      </c>
      <c r="F12" s="17">
        <v>8261694</v>
      </c>
      <c r="G12" s="18">
        <f t="shared" si="0"/>
        <v>2.449596471092317E-2</v>
      </c>
      <c r="H12" s="19"/>
    </row>
    <row r="13" spans="1:8" x14ac:dyDescent="0.25">
      <c r="A13" s="14"/>
      <c r="B13" s="15" t="s">
        <v>26</v>
      </c>
      <c r="C13" s="16" t="s">
        <v>27</v>
      </c>
      <c r="D13" s="16" t="s">
        <v>15</v>
      </c>
      <c r="E13" s="17">
        <v>50000</v>
      </c>
      <c r="F13" s="17">
        <v>5713165</v>
      </c>
      <c r="G13" s="18">
        <f t="shared" si="0"/>
        <v>1.6939563269673431E-2</v>
      </c>
      <c r="H13" s="19"/>
    </row>
    <row r="14" spans="1:8" x14ac:dyDescent="0.25">
      <c r="A14" s="14"/>
      <c r="B14" s="15" t="s">
        <v>28</v>
      </c>
      <c r="C14" s="16" t="s">
        <v>29</v>
      </c>
      <c r="D14" s="16" t="s">
        <v>15</v>
      </c>
      <c r="E14" s="17">
        <v>49400</v>
      </c>
      <c r="F14" s="17">
        <v>5248315.28</v>
      </c>
      <c r="G14" s="18">
        <f t="shared" si="0"/>
        <v>1.5561281486663494E-2</v>
      </c>
      <c r="H14" s="19"/>
    </row>
    <row r="15" spans="1:8" x14ac:dyDescent="0.25">
      <c r="A15" s="14"/>
      <c r="B15" s="15" t="s">
        <v>30</v>
      </c>
      <c r="C15" s="16" t="s">
        <v>31</v>
      </c>
      <c r="D15" s="16" t="s">
        <v>15</v>
      </c>
      <c r="E15" s="17">
        <v>7000</v>
      </c>
      <c r="F15" s="17">
        <v>764127</v>
      </c>
      <c r="G15" s="18">
        <f t="shared" si="0"/>
        <v>2.2656404396802386E-3</v>
      </c>
      <c r="H15" s="19"/>
    </row>
    <row r="16" spans="1:8" x14ac:dyDescent="0.25">
      <c r="A16" s="14"/>
      <c r="B16" s="15" t="s">
        <v>32</v>
      </c>
      <c r="C16" s="16" t="s">
        <v>33</v>
      </c>
      <c r="D16" s="16" t="s">
        <v>15</v>
      </c>
      <c r="E16" s="17">
        <v>36700</v>
      </c>
      <c r="F16" s="17">
        <v>3642467.66</v>
      </c>
      <c r="G16" s="18">
        <f t="shared" si="0"/>
        <v>1.0799935129531413E-2</v>
      </c>
      <c r="H16" s="19"/>
    </row>
    <row r="17" spans="1:8" x14ac:dyDescent="0.25">
      <c r="A17" s="14"/>
      <c r="B17" s="15" t="s">
        <v>34</v>
      </c>
      <c r="C17" s="16" t="s">
        <v>35</v>
      </c>
      <c r="D17" s="16" t="s">
        <v>15</v>
      </c>
      <c r="E17" s="17">
        <v>10000</v>
      </c>
      <c r="F17" s="17">
        <v>1067306</v>
      </c>
      <c r="G17" s="18">
        <f t="shared" si="0"/>
        <v>3.1645677159861602E-3</v>
      </c>
      <c r="H17" s="19"/>
    </row>
    <row r="18" spans="1:8" x14ac:dyDescent="0.25">
      <c r="A18" s="14"/>
      <c r="B18" s="15" t="s">
        <v>36</v>
      </c>
      <c r="C18" s="16" t="s">
        <v>37</v>
      </c>
      <c r="D18" s="16" t="s">
        <v>15</v>
      </c>
      <c r="E18" s="17">
        <v>10000</v>
      </c>
      <c r="F18" s="17">
        <v>1081524</v>
      </c>
      <c r="G18" s="18">
        <f t="shared" si="0"/>
        <v>3.2067241582678409E-3</v>
      </c>
      <c r="H18" s="19"/>
    </row>
    <row r="19" spans="1:8" x14ac:dyDescent="0.25">
      <c r="A19" s="14"/>
      <c r="B19" s="15" t="s">
        <v>38</v>
      </c>
      <c r="C19" s="16" t="s">
        <v>39</v>
      </c>
      <c r="D19" s="16" t="s">
        <v>15</v>
      </c>
      <c r="E19" s="17">
        <v>30000</v>
      </c>
      <c r="F19" s="17">
        <v>2852169</v>
      </c>
      <c r="G19" s="18">
        <f t="shared" si="0"/>
        <v>8.4566955848992993E-3</v>
      </c>
      <c r="H19" s="19"/>
    </row>
    <row r="20" spans="1:8" x14ac:dyDescent="0.25">
      <c r="A20" s="14"/>
      <c r="B20" s="15" t="s">
        <v>40</v>
      </c>
      <c r="C20" s="16" t="s">
        <v>41</v>
      </c>
      <c r="D20" s="16" t="s">
        <v>15</v>
      </c>
      <c r="E20" s="17">
        <v>74600</v>
      </c>
      <c r="F20" s="17">
        <v>7101927.46</v>
      </c>
      <c r="G20" s="18">
        <f t="shared" si="0"/>
        <v>2.1057251023784737E-2</v>
      </c>
      <c r="H20" s="19"/>
    </row>
    <row r="21" spans="1:8" x14ac:dyDescent="0.25">
      <c r="A21" s="14"/>
      <c r="B21" s="15" t="s">
        <v>42</v>
      </c>
      <c r="C21" s="16" t="s">
        <v>43</v>
      </c>
      <c r="D21" s="16" t="s">
        <v>15</v>
      </c>
      <c r="E21" s="17">
        <v>160000</v>
      </c>
      <c r="F21" s="17">
        <v>15740320</v>
      </c>
      <c r="G21" s="18">
        <f t="shared" si="0"/>
        <v>4.6670128820873562E-2</v>
      </c>
      <c r="H21" s="19"/>
    </row>
    <row r="22" spans="1:8" x14ac:dyDescent="0.25">
      <c r="A22" s="14"/>
      <c r="B22" s="15" t="s">
        <v>44</v>
      </c>
      <c r="C22" s="16" t="s">
        <v>45</v>
      </c>
      <c r="D22" s="16" t="s">
        <v>15</v>
      </c>
      <c r="E22" s="17">
        <v>80000</v>
      </c>
      <c r="F22" s="17">
        <v>8028248</v>
      </c>
      <c r="G22" s="18">
        <f t="shared" si="0"/>
        <v>2.3803796134126913E-2</v>
      </c>
      <c r="H22" s="19"/>
    </row>
    <row r="23" spans="1:8" x14ac:dyDescent="0.25">
      <c r="A23" s="14"/>
      <c r="B23" s="15" t="s">
        <v>46</v>
      </c>
      <c r="C23" s="16" t="s">
        <v>47</v>
      </c>
      <c r="D23" s="16" t="s">
        <v>15</v>
      </c>
      <c r="E23" s="17">
        <v>130000</v>
      </c>
      <c r="F23" s="17">
        <v>13157820</v>
      </c>
      <c r="G23" s="18">
        <f t="shared" si="0"/>
        <v>3.9013003191921546E-2</v>
      </c>
      <c r="H23" s="19"/>
    </row>
    <row r="24" spans="1:8" x14ac:dyDescent="0.25">
      <c r="A24" s="14"/>
      <c r="B24" s="15" t="s">
        <v>48</v>
      </c>
      <c r="C24" s="16" t="s">
        <v>49</v>
      </c>
      <c r="D24" s="16" t="s">
        <v>15</v>
      </c>
      <c r="E24" s="17">
        <v>340000</v>
      </c>
      <c r="F24" s="17">
        <v>35108298</v>
      </c>
      <c r="G24" s="18">
        <f t="shared" si="0"/>
        <v>0.10409628205408897</v>
      </c>
      <c r="H24" s="19"/>
    </row>
    <row r="25" spans="1:8" x14ac:dyDescent="0.25">
      <c r="A25" s="14"/>
      <c r="B25" s="15" t="s">
        <v>50</v>
      </c>
      <c r="C25" s="16" t="s">
        <v>51</v>
      </c>
      <c r="D25" s="16" t="s">
        <v>15</v>
      </c>
      <c r="E25" s="17">
        <v>340000</v>
      </c>
      <c r="F25" s="17">
        <v>35364148</v>
      </c>
      <c r="G25" s="18">
        <f t="shared" si="0"/>
        <v>0.10485487860478301</v>
      </c>
      <c r="H25" s="19"/>
    </row>
    <row r="26" spans="1:8" x14ac:dyDescent="0.25">
      <c r="A26" s="14"/>
      <c r="B26" s="15" t="s">
        <v>52</v>
      </c>
      <c r="C26" s="16" t="s">
        <v>53</v>
      </c>
      <c r="D26" s="16" t="s">
        <v>15</v>
      </c>
      <c r="E26" s="17">
        <v>201000</v>
      </c>
      <c r="F26" s="17">
        <v>21362762.399999999</v>
      </c>
      <c r="G26" s="18">
        <f t="shared" si="0"/>
        <v>6.334069912033008E-2</v>
      </c>
      <c r="H26" s="19"/>
    </row>
    <row r="27" spans="1:8" x14ac:dyDescent="0.25">
      <c r="A27" s="14"/>
      <c r="B27" s="15" t="s">
        <v>54</v>
      </c>
      <c r="C27" s="16" t="s">
        <v>55</v>
      </c>
      <c r="D27" s="16" t="s">
        <v>15</v>
      </c>
      <c r="E27" s="17">
        <v>369000</v>
      </c>
      <c r="F27" s="17">
        <v>37554384.600000001</v>
      </c>
      <c r="G27" s="18">
        <f t="shared" si="0"/>
        <v>0.11134894125854052</v>
      </c>
      <c r="H27" s="19"/>
    </row>
    <row r="28" spans="1:8" x14ac:dyDescent="0.25">
      <c r="A28" s="14"/>
      <c r="B28" s="15" t="s">
        <v>56</v>
      </c>
      <c r="C28" s="16" t="s">
        <v>57</v>
      </c>
      <c r="D28" s="16" t="s">
        <v>15</v>
      </c>
      <c r="E28" s="17">
        <v>258000</v>
      </c>
      <c r="F28" s="17">
        <v>26948100</v>
      </c>
      <c r="G28" s="18">
        <f t="shared" si="0"/>
        <v>7.9901253499152683E-2</v>
      </c>
      <c r="H28" s="19"/>
    </row>
    <row r="29" spans="1:8" x14ac:dyDescent="0.25">
      <c r="A29" s="14"/>
      <c r="B29" s="15" t="s">
        <v>58</v>
      </c>
      <c r="C29" s="16" t="s">
        <v>59</v>
      </c>
      <c r="D29" s="16" t="s">
        <v>15</v>
      </c>
      <c r="E29" s="17">
        <v>60000</v>
      </c>
      <c r="F29" s="17">
        <v>6061440</v>
      </c>
      <c r="G29" s="18">
        <f t="shared" si="0"/>
        <v>1.7972200415239069E-2</v>
      </c>
      <c r="H29" s="19"/>
    </row>
    <row r="30" spans="1:8" x14ac:dyDescent="0.25">
      <c r="A30" s="14"/>
      <c r="B30" s="15" t="s">
        <v>60</v>
      </c>
      <c r="C30" s="16" t="s">
        <v>61</v>
      </c>
      <c r="D30" s="16" t="s">
        <v>15</v>
      </c>
      <c r="E30" s="17">
        <v>50000</v>
      </c>
      <c r="F30" s="17">
        <v>4993470</v>
      </c>
      <c r="G30" s="18">
        <f t="shared" si="0"/>
        <v>1.4805663935877258E-2</v>
      </c>
      <c r="H30" s="19"/>
    </row>
    <row r="31" spans="1:8" x14ac:dyDescent="0.25">
      <c r="A31" s="14"/>
      <c r="B31" s="15" t="s">
        <v>62</v>
      </c>
      <c r="C31" s="16" t="s">
        <v>63</v>
      </c>
      <c r="D31" s="16" t="s">
        <v>64</v>
      </c>
      <c r="E31" s="17">
        <v>50000</v>
      </c>
      <c r="F31" s="17">
        <v>5236155</v>
      </c>
      <c r="G31" s="18">
        <f t="shared" si="0"/>
        <v>1.552522619464288E-2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64</v>
      </c>
      <c r="E32" s="17">
        <v>20000</v>
      </c>
      <c r="F32" s="17">
        <v>1959674</v>
      </c>
      <c r="G32" s="18">
        <f t="shared" si="0"/>
        <v>5.8104433726199074E-3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64</v>
      </c>
      <c r="E33" s="17">
        <v>100000</v>
      </c>
      <c r="F33" s="17">
        <v>10236080</v>
      </c>
      <c r="G33" s="18">
        <f t="shared" si="0"/>
        <v>3.0350029238336164E-2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64</v>
      </c>
      <c r="E34" s="17">
        <v>100000</v>
      </c>
      <c r="F34" s="17">
        <v>10402710</v>
      </c>
      <c r="G34" s="18">
        <f t="shared" si="0"/>
        <v>3.0844088035452241E-2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64</v>
      </c>
      <c r="E35" s="17">
        <v>25000</v>
      </c>
      <c r="F35" s="17">
        <v>2570890</v>
      </c>
      <c r="G35" s="18">
        <f t="shared" si="0"/>
        <v>7.6227019199289238E-3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64</v>
      </c>
      <c r="E36" s="17">
        <v>100000</v>
      </c>
      <c r="F36" s="17">
        <v>10342110</v>
      </c>
      <c r="G36" s="18">
        <f>+F36/$F$53</f>
        <v>3.0664408727373058E-2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64</v>
      </c>
      <c r="E37" s="17">
        <v>10000</v>
      </c>
      <c r="F37" s="17">
        <v>1139534</v>
      </c>
      <c r="G37" s="18">
        <f>+F37/$F$53</f>
        <v>3.3787241031799438E-3</v>
      </c>
      <c r="H37" s="19"/>
    </row>
    <row r="38" spans="1:8" hidden="1" outlineLevel="1" x14ac:dyDescent="0.25">
      <c r="A38" s="14"/>
      <c r="B38" s="20"/>
      <c r="C38" s="16"/>
      <c r="D38" s="16"/>
      <c r="E38" s="17"/>
      <c r="F38" s="17"/>
      <c r="G38" s="18"/>
      <c r="H38" s="21"/>
    </row>
    <row r="39" spans="1:8" hidden="1" collapsed="1" x14ac:dyDescent="0.25">
      <c r="B39" s="22"/>
      <c r="C39" s="23"/>
      <c r="D39" s="23"/>
      <c r="E39" s="24"/>
      <c r="F39" s="25"/>
      <c r="G39" s="26"/>
      <c r="H39" s="21"/>
    </row>
    <row r="40" spans="1:8" hidden="1" x14ac:dyDescent="0.25">
      <c r="B40" s="22"/>
      <c r="C40" s="23"/>
      <c r="D40" s="23"/>
      <c r="E40" s="24"/>
      <c r="F40" s="25"/>
      <c r="G40" s="26">
        <f>+F40/$F$53</f>
        <v>0</v>
      </c>
      <c r="H40" s="21"/>
    </row>
    <row r="41" spans="1:8" x14ac:dyDescent="0.25">
      <c r="B41" s="23"/>
      <c r="C41" s="23" t="s">
        <v>77</v>
      </c>
      <c r="D41" s="23"/>
      <c r="E41" s="27"/>
      <c r="F41" s="28">
        <f>SUM(F7:F40)</f>
        <v>315034241.44999999</v>
      </c>
      <c r="G41" s="29">
        <f>+F41/$F$53</f>
        <v>0.93407812747502506</v>
      </c>
      <c r="H41" s="30"/>
    </row>
    <row r="43" spans="1:8" x14ac:dyDescent="0.25">
      <c r="A43" s="31" t="s">
        <v>78</v>
      </c>
      <c r="B43" s="32"/>
      <c r="C43" s="32" t="s">
        <v>79</v>
      </c>
      <c r="D43" s="32"/>
      <c r="E43" s="32"/>
      <c r="F43" s="32" t="s">
        <v>10</v>
      </c>
      <c r="G43" s="33" t="s">
        <v>11</v>
      </c>
      <c r="H43" s="32" t="s">
        <v>12</v>
      </c>
    </row>
    <row r="44" spans="1:8" x14ac:dyDescent="0.25">
      <c r="B44" s="34"/>
      <c r="C44" s="23" t="s">
        <v>80</v>
      </c>
      <c r="D44" s="16"/>
      <c r="E44" s="35"/>
      <c r="F44" s="36" t="s">
        <v>81</v>
      </c>
      <c r="G44" s="29">
        <v>0</v>
      </c>
      <c r="H44" s="16"/>
    </row>
    <row r="45" spans="1:8" x14ac:dyDescent="0.25">
      <c r="B45" s="34" t="s">
        <v>82</v>
      </c>
      <c r="C45" s="23" t="s">
        <v>83</v>
      </c>
      <c r="D45" s="23"/>
      <c r="E45" s="27"/>
      <c r="F45" s="17">
        <v>16899156.34</v>
      </c>
      <c r="G45" s="29">
        <f>+F45/$F$53</f>
        <v>5.0106084460283029E-2</v>
      </c>
      <c r="H45" s="16"/>
    </row>
    <row r="46" spans="1:8" x14ac:dyDescent="0.25">
      <c r="B46" s="34"/>
      <c r="C46" s="23" t="s">
        <v>84</v>
      </c>
      <c r="D46" s="16"/>
      <c r="E46" s="35"/>
      <c r="F46" s="27" t="s">
        <v>81</v>
      </c>
      <c r="G46" s="29">
        <v>0</v>
      </c>
      <c r="H46" s="16"/>
    </row>
    <row r="47" spans="1:8" x14ac:dyDescent="0.25">
      <c r="A47" s="37" t="s">
        <v>85</v>
      </c>
      <c r="B47" s="34"/>
      <c r="C47" s="23" t="s">
        <v>86</v>
      </c>
      <c r="D47" s="16"/>
      <c r="E47" s="35"/>
      <c r="F47" s="27" t="s">
        <v>81</v>
      </c>
      <c r="G47" s="29">
        <v>0</v>
      </c>
      <c r="H47" s="16"/>
    </row>
    <row r="48" spans="1:8" x14ac:dyDescent="0.25">
      <c r="B48" s="34"/>
      <c r="C48" s="23" t="s">
        <v>87</v>
      </c>
      <c r="D48" s="16"/>
      <c r="E48" s="35"/>
      <c r="F48" s="27" t="s">
        <v>81</v>
      </c>
      <c r="G48" s="29">
        <v>0</v>
      </c>
      <c r="H48" s="16"/>
    </row>
    <row r="49" spans="1:8" x14ac:dyDescent="0.25">
      <c r="B49" s="16" t="s">
        <v>85</v>
      </c>
      <c r="C49" s="16" t="s">
        <v>88</v>
      </c>
      <c r="D49" s="16"/>
      <c r="E49" s="35"/>
      <c r="F49" s="17">
        <v>5334152.09</v>
      </c>
      <c r="G49" s="29">
        <f>+F49/$F$53</f>
        <v>1.5815788064691947E-2</v>
      </c>
      <c r="H49" s="16"/>
    </row>
    <row r="50" spans="1:8" x14ac:dyDescent="0.25">
      <c r="B50" s="34"/>
      <c r="C50" s="16"/>
      <c r="D50" s="16"/>
      <c r="E50" s="35"/>
      <c r="F50" s="36"/>
      <c r="G50" s="29"/>
      <c r="H50" s="16"/>
    </row>
    <row r="51" spans="1:8" x14ac:dyDescent="0.25">
      <c r="B51" s="34"/>
      <c r="C51" s="16" t="s">
        <v>89</v>
      </c>
      <c r="D51" s="16"/>
      <c r="E51" s="35"/>
      <c r="F51" s="38">
        <f>SUM(F44:F50)</f>
        <v>22233308.43</v>
      </c>
      <c r="G51" s="29">
        <f>+F51/$F$53</f>
        <v>6.5921872524974973E-2</v>
      </c>
      <c r="H51" s="16"/>
    </row>
    <row r="52" spans="1:8" x14ac:dyDescent="0.25">
      <c r="B52" s="34"/>
      <c r="C52" s="16"/>
      <c r="D52" s="16"/>
      <c r="E52" s="35"/>
      <c r="F52" s="38"/>
      <c r="G52" s="29"/>
      <c r="H52" s="16"/>
    </row>
    <row r="53" spans="1:8" x14ac:dyDescent="0.25">
      <c r="B53" s="39"/>
      <c r="C53" s="40" t="s">
        <v>90</v>
      </c>
      <c r="D53" s="41"/>
      <c r="E53" s="42"/>
      <c r="F53" s="42">
        <f>+F51+F41</f>
        <v>337267549.88</v>
      </c>
      <c r="G53" s="43">
        <v>1</v>
      </c>
      <c r="H53" s="16"/>
    </row>
    <row r="54" spans="1:8" x14ac:dyDescent="0.25">
      <c r="F54" s="44"/>
    </row>
    <row r="55" spans="1:8" x14ac:dyDescent="0.25">
      <c r="C55" s="23" t="s">
        <v>91</v>
      </c>
      <c r="D55" s="45">
        <v>21.07</v>
      </c>
      <c r="F55" s="4">
        <v>0</v>
      </c>
    </row>
    <row r="56" spans="1:8" x14ac:dyDescent="0.25">
      <c r="C56" s="23" t="s">
        <v>92</v>
      </c>
      <c r="D56" s="45">
        <v>9.41</v>
      </c>
    </row>
    <row r="57" spans="1:8" x14ac:dyDescent="0.25">
      <c r="C57" s="23" t="s">
        <v>93</v>
      </c>
      <c r="D57" s="45">
        <v>7.06</v>
      </c>
    </row>
    <row r="58" spans="1:8" x14ac:dyDescent="0.25">
      <c r="A58" s="31" t="s">
        <v>94</v>
      </c>
      <c r="C58" s="23" t="s">
        <v>95</v>
      </c>
      <c r="D58" s="46">
        <v>17.261299999999999</v>
      </c>
    </row>
    <row r="59" spans="1:8" x14ac:dyDescent="0.25">
      <c r="C59" s="23" t="s">
        <v>96</v>
      </c>
      <c r="D59" s="46">
        <v>17.246500000000001</v>
      </c>
    </row>
    <row r="60" spans="1:8" x14ac:dyDescent="0.25">
      <c r="C60" s="23" t="s">
        <v>97</v>
      </c>
      <c r="D60" s="47">
        <v>0</v>
      </c>
    </row>
    <row r="61" spans="1:8" x14ac:dyDescent="0.25">
      <c r="C61" s="23" t="s">
        <v>98</v>
      </c>
      <c r="D61" s="48">
        <v>0</v>
      </c>
    </row>
    <row r="62" spans="1:8" x14ac:dyDescent="0.25">
      <c r="C62" s="23" t="s">
        <v>99</v>
      </c>
      <c r="D62" s="48">
        <v>0</v>
      </c>
      <c r="F62" s="44"/>
      <c r="G62" s="49"/>
    </row>
    <row r="63" spans="1:8" x14ac:dyDescent="0.25">
      <c r="B63" s="50"/>
      <c r="C63" s="14"/>
    </row>
    <row r="64" spans="1:8" x14ac:dyDescent="0.25">
      <c r="F64" s="4"/>
    </row>
    <row r="65" spans="1:8" x14ac:dyDescent="0.25">
      <c r="A65" s="1" t="s">
        <v>15</v>
      </c>
      <c r="C65" s="32" t="s">
        <v>100</v>
      </c>
      <c r="D65" s="32"/>
      <c r="E65" s="32"/>
      <c r="F65" s="32"/>
      <c r="G65" s="33"/>
      <c r="H65" s="32"/>
    </row>
    <row r="66" spans="1:8" x14ac:dyDescent="0.25">
      <c r="A66" s="16" t="s">
        <v>64</v>
      </c>
      <c r="C66" s="32" t="s">
        <v>101</v>
      </c>
      <c r="D66" s="32"/>
      <c r="E66" s="32"/>
      <c r="F66" s="32" t="s">
        <v>10</v>
      </c>
      <c r="G66" s="33" t="s">
        <v>11</v>
      </c>
      <c r="H66" s="32" t="s">
        <v>12</v>
      </c>
    </row>
    <row r="67" spans="1:8" x14ac:dyDescent="0.25">
      <c r="C67" s="23" t="s">
        <v>102</v>
      </c>
      <c r="D67" s="16"/>
      <c r="E67" s="35"/>
      <c r="F67" s="51">
        <f>SUMIF(Table1345676857891017[[Industry ]],A65,Table1345676857891017[Market Value])</f>
        <v>273147088.44999999</v>
      </c>
      <c r="G67" s="52">
        <f>+F67/$F$53</f>
        <v>0.80988250588349187</v>
      </c>
      <c r="H67" s="16"/>
    </row>
    <row r="68" spans="1:8" x14ac:dyDescent="0.25">
      <c r="C68" s="16" t="s">
        <v>103</v>
      </c>
      <c r="D68" s="16"/>
      <c r="E68" s="35"/>
      <c r="F68" s="51">
        <f>SUMIF(Table1345676857891017[[Industry ]],A66,Table1345676857891017[Market Value])</f>
        <v>41887153</v>
      </c>
      <c r="G68" s="52">
        <f>+F68/$F$53</f>
        <v>0.12419562159153312</v>
      </c>
      <c r="H68" s="16"/>
    </row>
    <row r="69" spans="1:8" x14ac:dyDescent="0.25">
      <c r="C69" s="53" t="s">
        <v>104</v>
      </c>
      <c r="D69" s="16"/>
      <c r="E69" s="35"/>
      <c r="F69" s="51">
        <f>SUM(F67:F68)</f>
        <v>315034241.44999999</v>
      </c>
      <c r="G69" s="52">
        <f>+F69/$F$53</f>
        <v>0.93407812747502506</v>
      </c>
      <c r="H69" s="16"/>
    </row>
    <row r="70" spans="1:8" hidden="1" x14ac:dyDescent="0.25">
      <c r="C70" s="16" t="s">
        <v>105</v>
      </c>
      <c r="D70" s="16"/>
      <c r="E70" s="35"/>
      <c r="F70" s="51">
        <f t="shared" ref="F70:F78" si="1">SUMIF($E$81:$E$88,C70,H82:H89)</f>
        <v>0</v>
      </c>
      <c r="G70" s="52">
        <f t="shared" ref="G70:G78" si="2">+F70/$F$53</f>
        <v>0</v>
      </c>
      <c r="H70" s="16"/>
    </row>
    <row r="71" spans="1:8" hidden="1" x14ac:dyDescent="0.25">
      <c r="C71" s="16" t="s">
        <v>106</v>
      </c>
      <c r="D71" s="16"/>
      <c r="E71" s="35"/>
      <c r="F71" s="51">
        <f t="shared" si="1"/>
        <v>0</v>
      </c>
      <c r="G71" s="52">
        <f t="shared" si="2"/>
        <v>0</v>
      </c>
      <c r="H71" s="16"/>
    </row>
    <row r="72" spans="1:8" hidden="1" x14ac:dyDescent="0.25">
      <c r="C72" s="16" t="s">
        <v>107</v>
      </c>
      <c r="D72" s="16"/>
      <c r="E72" s="35"/>
      <c r="F72" s="51">
        <f t="shared" si="1"/>
        <v>0</v>
      </c>
      <c r="G72" s="52">
        <f t="shared" si="2"/>
        <v>0</v>
      </c>
      <c r="H72" s="16"/>
    </row>
    <row r="73" spans="1:8" hidden="1" x14ac:dyDescent="0.25">
      <c r="C73" s="16" t="s">
        <v>108</v>
      </c>
      <c r="D73" s="16"/>
      <c r="E73" s="35"/>
      <c r="F73" s="51">
        <f t="shared" si="1"/>
        <v>0</v>
      </c>
      <c r="G73" s="52">
        <f t="shared" si="2"/>
        <v>0</v>
      </c>
      <c r="H73" s="16"/>
    </row>
    <row r="74" spans="1:8" hidden="1" x14ac:dyDescent="0.25">
      <c r="C74" s="16" t="s">
        <v>109</v>
      </c>
      <c r="D74" s="16"/>
      <c r="E74" s="35"/>
      <c r="F74" s="51">
        <f t="shared" si="1"/>
        <v>0</v>
      </c>
      <c r="G74" s="52">
        <f t="shared" si="2"/>
        <v>0</v>
      </c>
      <c r="H74" s="16"/>
    </row>
    <row r="75" spans="1:8" hidden="1" x14ac:dyDescent="0.25">
      <c r="C75" s="16" t="s">
        <v>110</v>
      </c>
      <c r="D75" s="16"/>
      <c r="E75" s="35"/>
      <c r="F75" s="51">
        <f t="shared" si="1"/>
        <v>0</v>
      </c>
      <c r="G75" s="52">
        <f t="shared" si="2"/>
        <v>0</v>
      </c>
      <c r="H75" s="16"/>
    </row>
    <row r="76" spans="1:8" hidden="1" x14ac:dyDescent="0.25">
      <c r="C76" s="16" t="s">
        <v>111</v>
      </c>
      <c r="D76" s="16"/>
      <c r="E76" s="35"/>
      <c r="F76" s="51">
        <f>SUMIF($E$81:$E$88,C76,H88:H95)</f>
        <v>0</v>
      </c>
      <c r="G76" s="52">
        <f t="shared" si="2"/>
        <v>0</v>
      </c>
      <c r="H76" s="16"/>
    </row>
    <row r="77" spans="1:8" hidden="1" x14ac:dyDescent="0.25">
      <c r="C77" s="16" t="s">
        <v>112</v>
      </c>
      <c r="D77" s="16"/>
      <c r="E77" s="35"/>
      <c r="F77" s="51">
        <f t="shared" si="1"/>
        <v>0</v>
      </c>
      <c r="G77" s="52">
        <f t="shared" si="2"/>
        <v>0</v>
      </c>
      <c r="H77" s="16"/>
    </row>
    <row r="78" spans="1:8" hidden="1" x14ac:dyDescent="0.25">
      <c r="C78" s="16" t="s">
        <v>113</v>
      </c>
      <c r="D78" s="16"/>
      <c r="E78" s="35"/>
      <c r="F78" s="51">
        <f t="shared" si="1"/>
        <v>0</v>
      </c>
      <c r="G78" s="52">
        <f t="shared" si="2"/>
        <v>0</v>
      </c>
      <c r="H78" s="16"/>
    </row>
    <row r="80" spans="1:8" hidden="1" x14ac:dyDescent="0.25"/>
    <row r="81" spans="5:8" x14ac:dyDescent="0.25">
      <c r="E81" s="16" t="s">
        <v>114</v>
      </c>
      <c r="F81" s="16" t="s">
        <v>115</v>
      </c>
      <c r="G81" s="7">
        <f t="shared" ref="G81:G88" si="3">SUMIF($H$7:$H$37,F81,$E$7:$E$37)</f>
        <v>0</v>
      </c>
      <c r="H81" s="54">
        <f t="shared" ref="H81:H88" si="4">SUMIF($H$7:$H$40,F81,$F$7:$F$40)</f>
        <v>0</v>
      </c>
    </row>
    <row r="82" spans="5:8" x14ac:dyDescent="0.25">
      <c r="E82" s="16" t="s">
        <v>114</v>
      </c>
      <c r="F82" s="16" t="s">
        <v>116</v>
      </c>
      <c r="G82" s="7">
        <f t="shared" si="3"/>
        <v>0</v>
      </c>
      <c r="H82" s="54">
        <f t="shared" si="4"/>
        <v>0</v>
      </c>
    </row>
    <row r="83" spans="5:8" x14ac:dyDescent="0.25">
      <c r="E83" s="16" t="s">
        <v>114</v>
      </c>
      <c r="F83" s="16" t="s">
        <v>117</v>
      </c>
      <c r="G83" s="7">
        <f t="shared" si="3"/>
        <v>0</v>
      </c>
      <c r="H83" s="54">
        <f t="shared" si="4"/>
        <v>0</v>
      </c>
    </row>
    <row r="84" spans="5:8" x14ac:dyDescent="0.25">
      <c r="E84" s="16" t="s">
        <v>106</v>
      </c>
      <c r="F84" s="16" t="s">
        <v>118</v>
      </c>
      <c r="G84" s="7">
        <f t="shared" si="3"/>
        <v>0</v>
      </c>
      <c r="H84" s="54">
        <f t="shared" si="4"/>
        <v>0</v>
      </c>
    </row>
    <row r="85" spans="5:8" x14ac:dyDescent="0.25">
      <c r="E85" s="16" t="s">
        <v>107</v>
      </c>
      <c r="F85" s="16" t="s">
        <v>119</v>
      </c>
      <c r="G85" s="7">
        <f t="shared" si="3"/>
        <v>0</v>
      </c>
      <c r="H85" s="54">
        <f t="shared" si="4"/>
        <v>0</v>
      </c>
    </row>
    <row r="86" spans="5:8" x14ac:dyDescent="0.25">
      <c r="E86" s="16" t="s">
        <v>114</v>
      </c>
      <c r="F86" s="16" t="s">
        <v>120</v>
      </c>
      <c r="G86" s="7">
        <f t="shared" si="3"/>
        <v>0</v>
      </c>
      <c r="H86" s="54">
        <f t="shared" si="4"/>
        <v>0</v>
      </c>
    </row>
    <row r="87" spans="5:8" x14ac:dyDescent="0.25">
      <c r="E87" s="16" t="s">
        <v>107</v>
      </c>
      <c r="F87" s="16" t="s">
        <v>121</v>
      </c>
      <c r="G87" s="7">
        <f t="shared" si="3"/>
        <v>0</v>
      </c>
      <c r="H87" s="54">
        <f t="shared" si="4"/>
        <v>0</v>
      </c>
    </row>
    <row r="88" spans="5:8" x14ac:dyDescent="0.25">
      <c r="E88" s="16" t="s">
        <v>114</v>
      </c>
      <c r="F88" s="16" t="s">
        <v>122</v>
      </c>
      <c r="G88" s="7">
        <f t="shared" si="3"/>
        <v>0</v>
      </c>
      <c r="H88" s="54">
        <f t="shared" si="4"/>
        <v>0</v>
      </c>
    </row>
    <row r="89" spans="5:8" x14ac:dyDescent="0.25">
      <c r="G89" s="7" t="s">
        <v>104</v>
      </c>
      <c r="H89" s="1" t="s">
        <v>104</v>
      </c>
    </row>
    <row r="90" spans="5:8" hidden="1" x14ac:dyDescent="0.25"/>
    <row r="91" spans="5:8" hidden="1" x14ac:dyDescent="0.25"/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2024-11-06T12:27:54Z</dcterms:created>
  <dcterms:modified xsi:type="dcterms:W3CDTF">2024-11-06T12:29:36Z</dcterms:modified>
</cp:coreProperties>
</file>