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79C3E05-D43D-4025-A5FC-354DEE7FD611}" xr6:coauthVersionLast="47" xr6:coauthVersionMax="47" xr10:uidLastSave="{00000000-0000-0000-0000-000000000000}"/>
  <bookViews>
    <workbookView xWindow="-120" yWindow="-120" windowWidth="20730" windowHeight="11040" xr2:uid="{7F941A73-99E2-464E-AF59-DC264F444FCD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07" i="1"/>
  <c r="F109" i="1" s="1"/>
  <c r="F97" i="1"/>
  <c r="G97" i="1" s="1"/>
  <c r="G130" i="1" l="1"/>
  <c r="G126" i="1"/>
  <c r="G91" i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66" i="1"/>
  <c r="G58" i="1"/>
  <c r="G50" i="1"/>
  <c r="G42" i="1"/>
  <c r="G34" i="1"/>
  <c r="G26" i="1"/>
  <c r="G18" i="1"/>
  <c r="G10" i="1"/>
  <c r="G129" i="1"/>
  <c r="G125" i="1"/>
  <c r="G89" i="1"/>
  <c r="G81" i="1"/>
  <c r="G73" i="1"/>
  <c r="G65" i="1"/>
  <c r="G57" i="1"/>
  <c r="G49" i="1"/>
  <c r="G41" i="1"/>
  <c r="G33" i="1"/>
  <c r="G25" i="1"/>
  <c r="G17" i="1"/>
  <c r="G9" i="1"/>
  <c r="G105" i="1"/>
  <c r="G88" i="1"/>
  <c r="G80" i="1"/>
  <c r="G72" i="1"/>
  <c r="G64" i="1"/>
  <c r="G56" i="1"/>
  <c r="G48" i="1"/>
  <c r="G40" i="1"/>
  <c r="G32" i="1"/>
  <c r="G24" i="1"/>
  <c r="G16" i="1"/>
  <c r="G8" i="1"/>
  <c r="G128" i="1"/>
  <c r="G124" i="1"/>
  <c r="G101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131" i="1"/>
  <c r="G127" i="1"/>
  <c r="G123" i="1"/>
  <c r="G85" i="1"/>
  <c r="G77" i="1"/>
  <c r="G69" i="1"/>
  <c r="G61" i="1"/>
  <c r="G53" i="1"/>
  <c r="G45" i="1"/>
  <c r="G37" i="1"/>
  <c r="G29" i="1"/>
  <c r="G21" i="1"/>
  <c r="G13" i="1"/>
  <c r="G94" i="1"/>
  <c r="G84" i="1"/>
  <c r="G76" i="1"/>
  <c r="G68" i="1"/>
  <c r="G60" i="1"/>
  <c r="G52" i="1"/>
  <c r="G44" i="1"/>
  <c r="G36" i="1"/>
  <c r="G28" i="1"/>
  <c r="G20" i="1"/>
  <c r="G12" i="1"/>
  <c r="G133" i="1"/>
  <c r="G132" i="1"/>
  <c r="G134" i="1"/>
  <c r="G107" i="1"/>
</calcChain>
</file>

<file path=xl/sharedStrings.xml><?xml version="1.0" encoding="utf-8"?>
<sst xmlns="http://schemas.openxmlformats.org/spreadsheetml/2006/main" count="336" uniqueCount="282">
  <si>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</si>
  <si>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</si>
  <si>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</si>
  <si>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</si>
  <si>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</si>
  <si>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</si>
  <si>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</si>
  <si>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</si>
  <si>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</si>
  <si>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</si>
  <si>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</si>
  <si>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</si>
  <si>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</si>
  <si>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</si>
  <si>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</si>
  <si>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</si>
  <si>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</si>
  <si>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</si>
  <si>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</si>
  <si>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</si>
  <si>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</si>
  <si>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</si>
  <si>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</si>
  <si>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</si>
  <si>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</si>
  <si>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</si>
  <si>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</si>
  <si>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</si>
  <si>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</si>
  <si>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</si>
  <si>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</si>
  <si>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</si>
  <si>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</si>
  <si>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</si>
  <si>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</si>
  <si>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</si>
  <si>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</si>
  <si>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</si>
  <si>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</si>
  <si>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</si>
  <si>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</si>
  <si>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</si>
  <si>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</si>
  <si>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</si>
  <si>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</si>
  <si>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</si>
  <si>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</si>
  <si>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</si>
  <si>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</si>
  <si>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</si>
  <si>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</si>
  <si>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</si>
  <si>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</si>
  <si>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</si>
  <si>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</si>
  <si>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</si>
  <si>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</si>
  <si>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</si>
  <si>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</si>
  <si>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</si>
  <si>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</si>
  <si>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</si>
  <si>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</si>
  <si>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</si>
  <si>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</si>
  <si>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</si>
  <si>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</si>
  <si>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</si>
  <si>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</si>
  <si>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</si>
  <si>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</si>
  <si>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</si>
  <si>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</si>
  <si>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</si>
  <si>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</si>
  <si>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</si>
  <si>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</si>
  <si>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</si>
  <si>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</si>
  <si>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</si>
  <si>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</si>
  <si>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</si>
  <si>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</si>
  <si>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</si>
  <si>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</si>
  <si>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</si>
  <si>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</si>
  <si>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</si>
  <si>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</si>
  <si>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</si>
  <si>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</si>
  <si>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</si>
  <si>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</si>
  <si>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</si>
  <si>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</si>
  <si>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</si>
  <si>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</si>
  <si>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</si>
  <si>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</si>
  <si>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</si>
  <si>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</si>
  <si>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</si>
  <si>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</si>
  <si>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</si>
  <si>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</si>
  <si>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</si>
  <si>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</si>
  <si>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</si>
  <si>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</si>
  <si>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engines and turbines, except aircraft, vehicle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</si>
  <si>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</si>
  <si>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</si>
  <si>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</si>
  <si>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</si>
  <si>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</si>
  <si>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</si>
  <si>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</si>
  <si>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</si>
  <si>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</si>
  <si>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</si>
  <si>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</si>
  <si>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</si>
  <si>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</si>
  <si>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</si>
  <si>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</si>
  <si>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</si>
  <si>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</si>
  <si>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</si>
  <si>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</si>
  <si>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</si>
  <si>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</si>
  <si>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</si>
  <si>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</si>
  <si>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</si>
  <si>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</si>
  <si>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</si>
  <si>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</si>
  <si>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</si>
  <si>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</si>
  <si>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</si>
  <si>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</si>
  <si>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</si>
  <si>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</si>
  <si>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</si>
  <si>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</si>
  <si>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</si>
  <si>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</si>
  <si>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</si>
  <si>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</si>
  <si>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</si>
  <si>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</si>
  <si>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</si>
  <si>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</si>
  <si>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</si>
  <si>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</si>
  <si>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</si>
  <si>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</si>
  <si>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</si>
  <si>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</si>
  <si>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</si>
  <si>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</si>
  <si>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</si>
  <si>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</si>
  <si>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</si>
  <si>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</si>
  <si>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</si>
  <si>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</si>
  <si>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</si>
  <si>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</si>
  <si>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</si>
  <si>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</si>
  <si>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</si>
  <si>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</si>
  <si>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</si>
  <si>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</si>
  <si>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</si>
  <si>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</si>
  <si>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</si>
  <si>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</si>
  <si>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</si>
  <si>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</si>
  <si>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</si>
  <si>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</si>
  <si>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</si>
  <si>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</si>
  <si>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</si>
  <si>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</si>
  <si>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</si>
  <si>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</si>
  <si>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</si>
  <si>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</si>
  <si>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</si>
  <si>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</si>
  <si>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</si>
  <si>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</si>
  <si>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</si>
  <si>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</si>
  <si>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</si>
  <si>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</si>
  <si>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</si>
  <si>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</si>
  <si>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</si>
  <si>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</si>
  <si>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</si>
  <si>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</si>
  <si>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</si>
  <si>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</si>
  <si>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02A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</si>
  <si>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</si>
  <si>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</si>
  <si>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</si>
  <si>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</si>
  <si>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</si>
  <si>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</si>
  <si>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</si>
  <si>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</si>
  <si>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</si>
  <si>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</si>
  <si>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</si>
  <si>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</si>
  <si>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</si>
  <si>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</si>
  <si>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</si>
  <si>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</si>
  <si>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</si>
  <si>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</si>
  <si>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</si>
  <si>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</si>
  <si>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</si>
  <si>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</si>
  <si>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</si>
  <si>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</si>
  <si>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</si>
  <si>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</si>
  <si>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>INE935N01020</t>
  </si>
  <si>
    <t>Dixon Technologies (India) Limited</t>
  </si>
  <si>
    <t>Manufacture of other electronic components n.e.c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</si>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</sst>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0" fontId="0" fillId="0" borderId="6" xfId="2" quotePrefix="1" applyNumberFormat="1" applyFont="1" applyFill="1" applyBorder="1"/>
    <xf numFmtId="0" fontId="8" fillId="0" borderId="7" xfId="0" applyFont="1" applyBorder="1"/>
    <xf numFmtId="0" fontId="5" fillId="0" borderId="0" xfId="1" applyFont="1"/>
    <xf numFmtId="0" fontId="5" fillId="0" borderId="6" xfId="1" applyFont="1" applyBorder="1"/>
    <xf numFmtId="0" fontId="8" fillId="0" borderId="8" xfId="0" applyFont="1" applyBorder="1"/>
    <xf numFmtId="43" fontId="0" fillId="0" borderId="5" xfId="3" applyNumberFormat="1" applyFont="1" applyFill="1" applyBorder="1"/>
    <xf numFmtId="10" fontId="1" fillId="0" borderId="5" xfId="3" applyNumberFormat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5" fillId="0" borderId="5" xfId="1" applyFont="1" applyBorder="1"/>
    <xf numFmtId="0" fontId="3" fillId="3" borderId="5" xfId="1" applyFont="1" applyFill="1" applyBorder="1"/>
    <xf numFmtId="9" fontId="3" fillId="3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4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4" borderId="0" xfId="4" applyNumberFormat="1" applyFont="1" applyFill="1" applyBorder="1"/>
    <xf numFmtId="164" fontId="10" fillId="0" borderId="0" xfId="2" applyFont="1" applyFill="1" applyBorder="1"/>
    <xf numFmtId="9" fontId="5" fillId="0" borderId="0" xfId="3" applyFont="1" applyFill="1" applyBorder="1"/>
    <xf numFmtId="0" fontId="3" fillId="0" borderId="0" xfId="1" applyFont="1"/>
    <xf numFmtId="9" fontId="3" fillId="0" borderId="0" xfId="3" applyFont="1" applyFill="1" applyBorder="1"/>
    <xf numFmtId="0" fontId="5" fillId="0" borderId="0" xfId="1" applyFont="1" applyAlignment="1">
      <alignment vertical="top"/>
    </xf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</cellXfs>
  <cellStyles count="5">
    <cellStyle name="Comma 2 10" xfId="2" xr:uid="{BC9D7089-7745-47C2-9CE5-D46499481720}"/>
    <cellStyle name="Normal" xfId="0" builtinId="0"/>
    <cellStyle name="Normal 2 10" xfId="1" xr:uid="{A3419DD7-D9BA-4790-9840-F4D2669E88E7}"/>
    <cellStyle name="Percent 2 9" xfId="4" xr:uid="{7EB71B5D-77FD-4024-9B3E-450DC6ECFF4E}"/>
    <cellStyle name="Percent 3" xfId="3" xr:uid="{01D8EDE6-D982-49BF-9D33-2199FA849CC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780DF7-F03F-49F7-B239-BB9FD6E38621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14F415C8-ED69-4A31-9CAE-634B093C6C62}" name="ISIN No." dataDxfId="6"/>
    <tableColumn id="2" xr3:uid="{FEB30CD8-2858-4649-8DF5-18778AC9AA18}" name="Name of the Instrument" dataDxfId="5"/>
    <tableColumn id="3" xr3:uid="{C7A401E4-5216-4CFE-A95B-D2D0411854F8}" name="Industry " dataDxfId="4"/>
    <tableColumn id="4" xr3:uid="{85B75BF4-30FF-48CB-AA02-E2D2372AD1D8}" name="Quantity" dataDxfId="3"/>
    <tableColumn id="5" xr3:uid="{28526AF9-0589-4301-ADE8-DCE9A6E04773}" name="Market Value" dataDxfId="2"/>
    <tableColumn id="6" xr3:uid="{64132E50-01E1-40DD-985F-27650C57A80C}" name="% of Portfolio" dataDxfId="1">
      <calculatedColumnFormula>+F7/$F$109</calculatedColumnFormula>
    </tableColumn>
    <tableColumn id="7" xr3:uid="{95E775BE-D631-456A-B611-A3EA20093C6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50B8-CFF3-435C-B07F-25C71775B1AA}">
  <sheetPr>
    <tabColor rgb="FF7030A0"/>
  </sheetPr>
  <dimension ref="A1:H145"/>
  <sheetViews>
    <sheetView showGridLines="0" tabSelected="1" topLeftCell="C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21" customWidth="1"/>
    <col min="2" max="2" width="16.5703125" style="21" customWidth="1"/>
    <col min="3" max="3" width="52.7109375" style="21" customWidth="1"/>
    <col min="4" max="4" width="62" style="21" customWidth="1"/>
    <col min="5" max="5" width="19.42578125" style="50" customWidth="1"/>
    <col min="6" max="6" width="29.5703125" style="21" customWidth="1"/>
    <col min="7" max="7" width="20.5703125" style="51" customWidth="1"/>
    <col min="8" max="8" width="20.7109375" style="21" bestFit="1" customWidth="1"/>
    <col min="9" max="9" width="12" style="21" bestFit="1" customWidth="1"/>
    <col min="10" max="11" width="9.140625" style="21"/>
    <col min="12" max="12" width="16.140625" style="21" bestFit="1" customWidth="1"/>
    <col min="13" max="13" width="14" style="21" bestFit="1" customWidth="1"/>
    <col min="14" max="14" width="9.140625" style="21"/>
    <col min="15" max="15" width="10" style="21" bestFit="1" customWidth="1"/>
    <col min="16" max="16384" width="9.140625" style="21"/>
  </cols>
  <sheetData>
    <row r="1" spans="1:8" s="1" customFormat="1" x14ac:dyDescent="0.25">
      <c r="E1" s="2"/>
      <c r="G1" s="3"/>
    </row>
    <row r="2" spans="1:8" s="1" customFormat="1" x14ac:dyDescent="0.25">
      <c r="B2" s="4" t="s">
        <v>0</v>
      </c>
      <c r="D2" s="5" t="s">
        <v>1</v>
      </c>
      <c r="E2" s="2"/>
      <c r="G2" s="3"/>
    </row>
    <row r="3" spans="1:8" s="1" customFormat="1" x14ac:dyDescent="0.25">
      <c r="A3" s="6" t="s">
        <v>2</v>
      </c>
      <c r="B3" s="4" t="s">
        <v>3</v>
      </c>
      <c r="D3" s="4" t="s">
        <v>4</v>
      </c>
      <c r="E3" s="2"/>
      <c r="G3" s="7"/>
    </row>
    <row r="4" spans="1:8" s="1" customFormat="1" x14ac:dyDescent="0.25">
      <c r="B4" s="4" t="s">
        <v>5</v>
      </c>
      <c r="D4" s="4" t="s">
        <v>6</v>
      </c>
      <c r="E4" s="2"/>
      <c r="G4" s="7"/>
    </row>
    <row r="5" spans="1:8" s="1" customFormat="1" x14ac:dyDescent="0.25">
      <c r="E5" s="2"/>
      <c r="G5" s="7"/>
    </row>
    <row r="6" spans="1:8" s="1" customFormat="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s="1" customFormat="1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9005104.1999999993</v>
      </c>
      <c r="G7" s="17">
        <f t="shared" ref="G7:G70" si="0">+F7/$F$109</f>
        <v>4.2733548823686672E-4</v>
      </c>
      <c r="H7" s="18"/>
    </row>
    <row r="8" spans="1:8" s="1" customFormat="1" x14ac:dyDescent="0.25">
      <c r="A8" s="13"/>
      <c r="B8" s="14" t="s">
        <v>17</v>
      </c>
      <c r="C8" s="15" t="s">
        <v>18</v>
      </c>
      <c r="D8" s="15" t="s">
        <v>19</v>
      </c>
      <c r="E8" s="16">
        <v>866688</v>
      </c>
      <c r="F8" s="16">
        <v>1288245043.2</v>
      </c>
      <c r="G8" s="17">
        <f t="shared" si="0"/>
        <v>6.1133420810899168E-2</v>
      </c>
      <c r="H8" s="18"/>
    </row>
    <row r="9" spans="1:8" s="1" customFormat="1" x14ac:dyDescent="0.25">
      <c r="A9" s="13"/>
      <c r="B9" s="14" t="s">
        <v>20</v>
      </c>
      <c r="C9" s="15" t="s">
        <v>21</v>
      </c>
      <c r="D9" s="15" t="s">
        <v>22</v>
      </c>
      <c r="E9" s="16">
        <v>64314</v>
      </c>
      <c r="F9" s="16">
        <v>199135438.19999999</v>
      </c>
      <c r="G9" s="17">
        <f t="shared" si="0"/>
        <v>9.4499339284113346E-3</v>
      </c>
      <c r="H9" s="18"/>
    </row>
    <row r="10" spans="1:8" s="1" customFormat="1" x14ac:dyDescent="0.25">
      <c r="A10" s="13"/>
      <c r="B10" s="14" t="s">
        <v>23</v>
      </c>
      <c r="C10" s="15" t="s">
        <v>24</v>
      </c>
      <c r="D10" s="15" t="s">
        <v>25</v>
      </c>
      <c r="E10" s="16">
        <v>430615</v>
      </c>
      <c r="F10" s="16">
        <v>638300614.5</v>
      </c>
      <c r="G10" s="17">
        <f t="shared" si="0"/>
        <v>3.0290432923502381E-2</v>
      </c>
      <c r="H10" s="18"/>
    </row>
    <row r="11" spans="1:8" s="1" customFormat="1" x14ac:dyDescent="0.25">
      <c r="A11" s="13"/>
      <c r="B11" s="14" t="s">
        <v>26</v>
      </c>
      <c r="C11" s="15" t="s">
        <v>27</v>
      </c>
      <c r="D11" s="15" t="s">
        <v>28</v>
      </c>
      <c r="E11" s="16">
        <v>185471</v>
      </c>
      <c r="F11" s="16">
        <v>747615053.89999998</v>
      </c>
      <c r="G11" s="17">
        <f t="shared" si="0"/>
        <v>3.5477928625366487E-2</v>
      </c>
      <c r="H11" s="18"/>
    </row>
    <row r="12" spans="1:8" s="1" customFormat="1" x14ac:dyDescent="0.25">
      <c r="A12" s="13"/>
      <c r="B12" s="14" t="s">
        <v>29</v>
      </c>
      <c r="C12" s="15" t="s">
        <v>30</v>
      </c>
      <c r="D12" s="15" t="s">
        <v>31</v>
      </c>
      <c r="E12" s="16">
        <v>992000</v>
      </c>
      <c r="F12" s="16">
        <v>276172800</v>
      </c>
      <c r="G12" s="17">
        <f t="shared" si="0"/>
        <v>1.310572711926449E-2</v>
      </c>
      <c r="H12" s="18"/>
    </row>
    <row r="13" spans="1:8" s="1" customFormat="1" x14ac:dyDescent="0.25">
      <c r="A13" s="13"/>
      <c r="B13" s="14" t="s">
        <v>32</v>
      </c>
      <c r="C13" s="15" t="s">
        <v>33</v>
      </c>
      <c r="D13" s="15" t="s">
        <v>19</v>
      </c>
      <c r="E13" s="16">
        <v>516650</v>
      </c>
      <c r="F13" s="16">
        <v>184340720</v>
      </c>
      <c r="G13" s="17">
        <f t="shared" si="0"/>
        <v>8.7478534210781861E-3</v>
      </c>
      <c r="H13" s="18"/>
    </row>
    <row r="14" spans="1:8" s="1" customFormat="1" x14ac:dyDescent="0.25">
      <c r="A14" s="13"/>
      <c r="B14" s="14" t="s">
        <v>34</v>
      </c>
      <c r="C14" s="15" t="s">
        <v>35</v>
      </c>
      <c r="D14" s="15" t="s">
        <v>36</v>
      </c>
      <c r="E14" s="16">
        <v>124117</v>
      </c>
      <c r="F14" s="16">
        <v>306010463.5</v>
      </c>
      <c r="G14" s="17">
        <f t="shared" si="0"/>
        <v>1.4521667703230174E-2</v>
      </c>
      <c r="H14" s="18"/>
    </row>
    <row r="15" spans="1:8" s="1" customFormat="1" x14ac:dyDescent="0.25">
      <c r="A15" s="13"/>
      <c r="B15" s="14" t="s">
        <v>37</v>
      </c>
      <c r="C15" s="15" t="s">
        <v>38</v>
      </c>
      <c r="D15" s="15" t="s">
        <v>39</v>
      </c>
      <c r="E15" s="16">
        <v>253440</v>
      </c>
      <c r="F15" s="16">
        <v>214879104</v>
      </c>
      <c r="G15" s="17">
        <f t="shared" si="0"/>
        <v>1.0197046561631177E-2</v>
      </c>
      <c r="H15" s="18"/>
    </row>
    <row r="16" spans="1:8" s="1" customFormat="1" x14ac:dyDescent="0.25">
      <c r="A16" s="13"/>
      <c r="B16" s="14" t="s">
        <v>40</v>
      </c>
      <c r="C16" s="15" t="s">
        <v>41</v>
      </c>
      <c r="D16" s="15" t="s">
        <v>31</v>
      </c>
      <c r="E16" s="16">
        <v>1330126</v>
      </c>
      <c r="F16" s="16">
        <v>1313233399.8</v>
      </c>
      <c r="G16" s="17">
        <f t="shared" si="0"/>
        <v>6.2319238468389229E-2</v>
      </c>
      <c r="H16" s="18"/>
    </row>
    <row r="17" spans="1:8" s="1" customFormat="1" x14ac:dyDescent="0.25">
      <c r="A17" s="13"/>
      <c r="B17" s="14" t="s">
        <v>42</v>
      </c>
      <c r="C17" s="15" t="s">
        <v>43</v>
      </c>
      <c r="D17" s="15" t="s">
        <v>44</v>
      </c>
      <c r="E17" s="16">
        <v>77805</v>
      </c>
      <c r="F17" s="16">
        <v>131544913.5</v>
      </c>
      <c r="G17" s="17">
        <f t="shared" si="0"/>
        <v>6.2424385756245778E-3</v>
      </c>
      <c r="H17" s="18"/>
    </row>
    <row r="18" spans="1:8" s="1" customFormat="1" x14ac:dyDescent="0.25">
      <c r="A18" s="13"/>
      <c r="B18" s="14" t="s">
        <v>45</v>
      </c>
      <c r="C18" s="15" t="s">
        <v>46</v>
      </c>
      <c r="D18" s="15" t="s">
        <v>47</v>
      </c>
      <c r="E18" s="16">
        <v>45000</v>
      </c>
      <c r="F18" s="16">
        <v>130126500</v>
      </c>
      <c r="G18" s="17">
        <f t="shared" si="0"/>
        <v>6.1751280357260768E-3</v>
      </c>
      <c r="H18" s="18"/>
    </row>
    <row r="19" spans="1:8" s="1" customFormat="1" x14ac:dyDescent="0.25">
      <c r="A19" s="13"/>
      <c r="B19" s="14" t="s">
        <v>48</v>
      </c>
      <c r="C19" s="15" t="s">
        <v>49</v>
      </c>
      <c r="D19" s="15" t="s">
        <v>50</v>
      </c>
      <c r="E19" s="16">
        <v>275000</v>
      </c>
      <c r="F19" s="16">
        <v>203995000</v>
      </c>
      <c r="G19" s="17">
        <f t="shared" si="0"/>
        <v>9.6805434991945605E-3</v>
      </c>
      <c r="H19" s="18"/>
    </row>
    <row r="20" spans="1:8" s="1" customFormat="1" x14ac:dyDescent="0.25">
      <c r="A20" s="13"/>
      <c r="B20" s="14" t="s">
        <v>51</v>
      </c>
      <c r="C20" s="15" t="s">
        <v>52</v>
      </c>
      <c r="D20" s="15" t="s">
        <v>44</v>
      </c>
      <c r="E20" s="16">
        <v>98190</v>
      </c>
      <c r="F20" s="16">
        <v>147412647</v>
      </c>
      <c r="G20" s="17">
        <f t="shared" si="0"/>
        <v>6.9954388176911818E-3</v>
      </c>
      <c r="H20" s="18"/>
    </row>
    <row r="21" spans="1:8" s="1" customFormat="1" x14ac:dyDescent="0.25">
      <c r="A21" s="13"/>
      <c r="B21" s="14" t="s">
        <v>53</v>
      </c>
      <c r="C21" s="15" t="s">
        <v>54</v>
      </c>
      <c r="D21" s="15" t="s">
        <v>31</v>
      </c>
      <c r="E21" s="16">
        <v>791450</v>
      </c>
      <c r="F21" s="16">
        <v>741588650</v>
      </c>
      <c r="G21" s="17">
        <f t="shared" si="0"/>
        <v>3.5191946787097576E-2</v>
      </c>
      <c r="H21" s="18"/>
    </row>
    <row r="22" spans="1:8" s="1" customFormat="1" x14ac:dyDescent="0.25">
      <c r="A22" s="13"/>
      <c r="B22" s="14" t="s">
        <v>55</v>
      </c>
      <c r="C22" s="15" t="s">
        <v>56</v>
      </c>
      <c r="D22" s="15" t="s">
        <v>57</v>
      </c>
      <c r="E22" s="16">
        <v>24690</v>
      </c>
      <c r="F22" s="16">
        <v>173002830</v>
      </c>
      <c r="G22" s="17">
        <f t="shared" si="0"/>
        <v>8.209816031269206E-3</v>
      </c>
      <c r="H22" s="18"/>
    </row>
    <row r="23" spans="1:8" s="1" customFormat="1" x14ac:dyDescent="0.25">
      <c r="A23" s="13"/>
      <c r="B23" s="14" t="s">
        <v>58</v>
      </c>
      <c r="C23" s="15" t="s">
        <v>59</v>
      </c>
      <c r="D23" s="15" t="s">
        <v>60</v>
      </c>
      <c r="E23" s="16">
        <v>62250</v>
      </c>
      <c r="F23" s="16">
        <v>291317550</v>
      </c>
      <c r="G23" s="17">
        <f t="shared" si="0"/>
        <v>1.3824418318359698E-2</v>
      </c>
      <c r="H23" s="18"/>
    </row>
    <row r="24" spans="1:8" s="1" customFormat="1" x14ac:dyDescent="0.25">
      <c r="A24" s="13"/>
      <c r="B24" s="14" t="s">
        <v>61</v>
      </c>
      <c r="C24" s="15" t="s">
        <v>62</v>
      </c>
      <c r="D24" s="15" t="s">
        <v>25</v>
      </c>
      <c r="E24" s="16">
        <v>480000</v>
      </c>
      <c r="F24" s="16">
        <v>115521600</v>
      </c>
      <c r="G24" s="17">
        <f t="shared" si="0"/>
        <v>5.4820553145741528E-3</v>
      </c>
      <c r="H24" s="18"/>
    </row>
    <row r="25" spans="1:8" s="1" customFormat="1" x14ac:dyDescent="0.25">
      <c r="A25" s="13"/>
      <c r="B25" s="14" t="s">
        <v>63</v>
      </c>
      <c r="C25" s="15" t="s">
        <v>64</v>
      </c>
      <c r="D25" s="15" t="s">
        <v>65</v>
      </c>
      <c r="E25" s="16">
        <v>413000</v>
      </c>
      <c r="F25" s="16">
        <v>233510200</v>
      </c>
      <c r="G25" s="17">
        <f t="shared" si="0"/>
        <v>1.1081181639773631E-2</v>
      </c>
      <c r="H25" s="18"/>
    </row>
    <row r="26" spans="1:8" s="1" customFormat="1" x14ac:dyDescent="0.25">
      <c r="A26" s="13"/>
      <c r="B26" s="14" t="s">
        <v>66</v>
      </c>
      <c r="C26" s="15" t="s">
        <v>67</v>
      </c>
      <c r="D26" s="15" t="s">
        <v>68</v>
      </c>
      <c r="E26" s="16">
        <v>1512350</v>
      </c>
      <c r="F26" s="16">
        <v>276518074</v>
      </c>
      <c r="G26" s="17">
        <f t="shared" si="0"/>
        <v>1.3122112030542418E-2</v>
      </c>
      <c r="H26" s="18"/>
    </row>
    <row r="27" spans="1:8" s="1" customFormat="1" x14ac:dyDescent="0.25">
      <c r="A27" s="13"/>
      <c r="B27" s="14" t="s">
        <v>69</v>
      </c>
      <c r="C27" s="15" t="s">
        <v>70</v>
      </c>
      <c r="D27" s="15" t="s">
        <v>44</v>
      </c>
      <c r="E27" s="16">
        <v>109825</v>
      </c>
      <c r="F27" s="16">
        <v>131526420</v>
      </c>
      <c r="G27" s="17">
        <f t="shared" si="0"/>
        <v>6.2415609701381575E-3</v>
      </c>
      <c r="H27" s="18"/>
    </row>
    <row r="28" spans="1:8" s="1" customFormat="1" x14ac:dyDescent="0.25">
      <c r="A28" s="13"/>
      <c r="B28" s="14" t="s">
        <v>71</v>
      </c>
      <c r="C28" s="15" t="s">
        <v>72</v>
      </c>
      <c r="D28" s="15" t="s">
        <v>31</v>
      </c>
      <c r="E28" s="16">
        <v>769816</v>
      </c>
      <c r="F28" s="16">
        <v>1035633464.8</v>
      </c>
      <c r="G28" s="17">
        <f t="shared" si="0"/>
        <v>4.914578693212078E-2</v>
      </c>
      <c r="H28" s="18"/>
    </row>
    <row r="29" spans="1:8" s="1" customFormat="1" x14ac:dyDescent="0.25">
      <c r="A29" s="13"/>
      <c r="B29" s="14" t="s">
        <v>73</v>
      </c>
      <c r="C29" s="15" t="s">
        <v>74</v>
      </c>
      <c r="D29" s="15" t="s">
        <v>75</v>
      </c>
      <c r="E29" s="16">
        <v>51500</v>
      </c>
      <c r="F29" s="16">
        <v>91582450</v>
      </c>
      <c r="G29" s="17">
        <f t="shared" si="0"/>
        <v>4.3460275545371746E-3</v>
      </c>
      <c r="H29" s="18"/>
    </row>
    <row r="30" spans="1:8" s="1" customFormat="1" x14ac:dyDescent="0.25">
      <c r="A30" s="13"/>
      <c r="B30" s="14" t="s">
        <v>76</v>
      </c>
      <c r="C30" s="15" t="s">
        <v>77</v>
      </c>
      <c r="D30" s="15" t="s">
        <v>78</v>
      </c>
      <c r="E30" s="16">
        <v>131598</v>
      </c>
      <c r="F30" s="16">
        <v>458908545.60000002</v>
      </c>
      <c r="G30" s="17">
        <f t="shared" si="0"/>
        <v>2.1777416788808113E-2</v>
      </c>
      <c r="H30" s="18"/>
    </row>
    <row r="31" spans="1:8" s="1" customFormat="1" x14ac:dyDescent="0.25">
      <c r="A31" s="13"/>
      <c r="B31" s="14" t="s">
        <v>79</v>
      </c>
      <c r="C31" s="15" t="s">
        <v>80</v>
      </c>
      <c r="D31" s="15" t="s">
        <v>36</v>
      </c>
      <c r="E31" s="16">
        <v>65000</v>
      </c>
      <c r="F31" s="16">
        <v>72709000</v>
      </c>
      <c r="G31" s="17">
        <f t="shared" si="0"/>
        <v>3.4503916139265048E-3</v>
      </c>
      <c r="H31" s="18"/>
    </row>
    <row r="32" spans="1:8" s="1" customFormat="1" x14ac:dyDescent="0.25">
      <c r="A32" s="13"/>
      <c r="B32" s="14" t="s">
        <v>81</v>
      </c>
      <c r="C32" s="15" t="s">
        <v>82</v>
      </c>
      <c r="D32" s="15" t="s">
        <v>83</v>
      </c>
      <c r="E32" s="16">
        <v>85850</v>
      </c>
      <c r="F32" s="16">
        <v>145670280</v>
      </c>
      <c r="G32" s="17">
        <f t="shared" si="0"/>
        <v>6.9127551267425744E-3</v>
      </c>
      <c r="H32" s="18"/>
    </row>
    <row r="33" spans="1:8" s="1" customFormat="1" x14ac:dyDescent="0.25">
      <c r="A33" s="13"/>
      <c r="B33" s="14" t="s">
        <v>84</v>
      </c>
      <c r="C33" s="15" t="s">
        <v>85</v>
      </c>
      <c r="D33" s="15" t="s">
        <v>86</v>
      </c>
      <c r="E33" s="16">
        <v>275000</v>
      </c>
      <c r="F33" s="16">
        <v>145048750</v>
      </c>
      <c r="G33" s="17">
        <f t="shared" si="0"/>
        <v>6.8832605401053801E-3</v>
      </c>
      <c r="H33" s="18"/>
    </row>
    <row r="34" spans="1:8" s="1" customFormat="1" x14ac:dyDescent="0.25">
      <c r="A34" s="13"/>
      <c r="B34" s="14" t="s">
        <v>87</v>
      </c>
      <c r="C34" s="15" t="s">
        <v>88</v>
      </c>
      <c r="D34" s="15" t="s">
        <v>89</v>
      </c>
      <c r="E34" s="16">
        <v>59810</v>
      </c>
      <c r="F34" s="16">
        <v>116970417</v>
      </c>
      <c r="G34" s="17">
        <f t="shared" si="0"/>
        <v>5.550808646718924E-3</v>
      </c>
      <c r="H34" s="18"/>
    </row>
    <row r="35" spans="1:8" s="1" customFormat="1" x14ac:dyDescent="0.25">
      <c r="A35" s="13"/>
      <c r="B35" s="14" t="s">
        <v>90</v>
      </c>
      <c r="C35" s="15" t="s">
        <v>91</v>
      </c>
      <c r="D35" s="15" t="s">
        <v>92</v>
      </c>
      <c r="E35" s="16">
        <v>864500</v>
      </c>
      <c r="F35" s="16">
        <v>157996020</v>
      </c>
      <c r="G35" s="17">
        <f t="shared" si="0"/>
        <v>7.497670748349782E-3</v>
      </c>
      <c r="H35" s="18"/>
    </row>
    <row r="36" spans="1:8" s="1" customFormat="1" x14ac:dyDescent="0.25">
      <c r="A36" s="13"/>
      <c r="B36" s="14" t="s">
        <v>93</v>
      </c>
      <c r="C36" s="15" t="s">
        <v>94</v>
      </c>
      <c r="D36" s="15" t="s">
        <v>83</v>
      </c>
      <c r="E36" s="16">
        <v>500000</v>
      </c>
      <c r="F36" s="16">
        <v>201625000</v>
      </c>
      <c r="G36" s="17">
        <f t="shared" si="0"/>
        <v>9.5680756049172939E-3</v>
      </c>
      <c r="H36" s="18"/>
    </row>
    <row r="37" spans="1:8" s="1" customFormat="1" x14ac:dyDescent="0.25">
      <c r="A37" s="13"/>
      <c r="B37" s="14" t="s">
        <v>95</v>
      </c>
      <c r="C37" s="15" t="s">
        <v>96</v>
      </c>
      <c r="D37" s="15" t="s">
        <v>97</v>
      </c>
      <c r="E37" s="16">
        <v>1618220</v>
      </c>
      <c r="F37" s="16">
        <v>680218777</v>
      </c>
      <c r="G37" s="17">
        <f t="shared" si="0"/>
        <v>3.2279651264577193E-2</v>
      </c>
      <c r="H37" s="18"/>
    </row>
    <row r="38" spans="1:8" s="1" customFormat="1" x14ac:dyDescent="0.25">
      <c r="A38" s="13"/>
      <c r="B38" s="14" t="s">
        <v>98</v>
      </c>
      <c r="C38" s="15" t="s">
        <v>99</v>
      </c>
      <c r="D38" s="15" t="s">
        <v>100</v>
      </c>
      <c r="E38" s="16">
        <v>98050</v>
      </c>
      <c r="F38" s="16">
        <v>40200500</v>
      </c>
      <c r="G38" s="17">
        <f t="shared" si="0"/>
        <v>1.9077069974233237E-3</v>
      </c>
      <c r="H38" s="18"/>
    </row>
    <row r="39" spans="1:8" s="1" customFormat="1" x14ac:dyDescent="0.25">
      <c r="A39" s="13"/>
      <c r="B39" s="14" t="s">
        <v>101</v>
      </c>
      <c r="C39" s="15" t="s">
        <v>102</v>
      </c>
      <c r="D39" s="15" t="s">
        <v>57</v>
      </c>
      <c r="E39" s="16">
        <v>36000</v>
      </c>
      <c r="F39" s="16">
        <v>199584000</v>
      </c>
      <c r="G39" s="17">
        <f t="shared" si="0"/>
        <v>9.4712203423772505E-3</v>
      </c>
      <c r="H39" s="18"/>
    </row>
    <row r="40" spans="1:8" s="1" customFormat="1" x14ac:dyDescent="0.25">
      <c r="A40" s="13"/>
      <c r="B40" s="14" t="s">
        <v>103</v>
      </c>
      <c r="C40" s="15" t="s">
        <v>104</v>
      </c>
      <c r="D40" s="15" t="s">
        <v>44</v>
      </c>
      <c r="E40" s="16">
        <v>47103</v>
      </c>
      <c r="F40" s="16">
        <v>123343915.8</v>
      </c>
      <c r="G40" s="17">
        <f t="shared" si="0"/>
        <v>5.8532618067251218E-3</v>
      </c>
      <c r="H40" s="18"/>
    </row>
    <row r="41" spans="1:8" s="1" customFormat="1" outlineLevel="1" x14ac:dyDescent="0.25">
      <c r="A41" s="13"/>
      <c r="B41" s="14" t="s">
        <v>105</v>
      </c>
      <c r="C41" s="15" t="s">
        <v>106</v>
      </c>
      <c r="D41" s="15" t="s">
        <v>31</v>
      </c>
      <c r="E41" s="16">
        <v>775000</v>
      </c>
      <c r="F41" s="16">
        <v>183372750</v>
      </c>
      <c r="G41" s="17">
        <f t="shared" si="0"/>
        <v>8.7019185908572723E-3</v>
      </c>
      <c r="H41" s="19"/>
    </row>
    <row r="42" spans="1:8" s="1" customFormat="1" outlineLevel="1" x14ac:dyDescent="0.25">
      <c r="A42" s="13"/>
      <c r="B42" s="14" t="s">
        <v>107</v>
      </c>
      <c r="C42" s="15" t="s">
        <v>108</v>
      </c>
      <c r="D42" s="15" t="s">
        <v>109</v>
      </c>
      <c r="E42" s="16">
        <v>48000</v>
      </c>
      <c r="F42" s="16">
        <v>71707200</v>
      </c>
      <c r="G42" s="17">
        <f t="shared" si="0"/>
        <v>3.4028513875606959E-3</v>
      </c>
      <c r="H42" s="19"/>
    </row>
    <row r="43" spans="1:8" s="1" customFormat="1" outlineLevel="1" x14ac:dyDescent="0.25">
      <c r="A43" s="13"/>
      <c r="B43" s="14" t="s">
        <v>110</v>
      </c>
      <c r="C43" s="15" t="s">
        <v>111</v>
      </c>
      <c r="D43" s="15" t="s">
        <v>112</v>
      </c>
      <c r="E43" s="16">
        <v>24620</v>
      </c>
      <c r="F43" s="16">
        <v>28682300</v>
      </c>
      <c r="G43" s="17">
        <f t="shared" si="0"/>
        <v>1.3611130312358056E-3</v>
      </c>
      <c r="H43" s="19"/>
    </row>
    <row r="44" spans="1:8" s="1" customFormat="1" outlineLevel="1" x14ac:dyDescent="0.25">
      <c r="A44" s="13"/>
      <c r="B44" s="14" t="s">
        <v>113</v>
      </c>
      <c r="C44" s="15" t="s">
        <v>114</v>
      </c>
      <c r="D44" s="15" t="s">
        <v>100</v>
      </c>
      <c r="E44" s="16">
        <v>98050</v>
      </c>
      <c r="F44" s="16">
        <v>26012665</v>
      </c>
      <c r="G44" s="17">
        <f t="shared" si="0"/>
        <v>1.2344260156497752E-3</v>
      </c>
      <c r="H44" s="19"/>
    </row>
    <row r="45" spans="1:8" s="1" customFormat="1" outlineLevel="1" x14ac:dyDescent="0.25">
      <c r="A45" s="13"/>
      <c r="B45" s="14" t="s">
        <v>115</v>
      </c>
      <c r="C45" s="15" t="s">
        <v>116</v>
      </c>
      <c r="D45" s="15" t="s">
        <v>117</v>
      </c>
      <c r="E45" s="16">
        <v>266250</v>
      </c>
      <c r="F45" s="16">
        <v>125044312.5</v>
      </c>
      <c r="G45" s="17">
        <f t="shared" si="0"/>
        <v>5.9339538051576173E-3</v>
      </c>
      <c r="H45" s="19"/>
    </row>
    <row r="46" spans="1:8" s="1" customFormat="1" outlineLevel="1" x14ac:dyDescent="0.25">
      <c r="A46" s="13"/>
      <c r="B46" s="14" t="s">
        <v>118</v>
      </c>
      <c r="C46" s="15" t="s">
        <v>119</v>
      </c>
      <c r="D46" s="15" t="s">
        <v>120</v>
      </c>
      <c r="E46" s="16">
        <v>293000</v>
      </c>
      <c r="F46" s="16">
        <v>74823410</v>
      </c>
      <c r="G46" s="17">
        <f t="shared" si="0"/>
        <v>3.5507305339006804E-3</v>
      </c>
      <c r="H46" s="19"/>
    </row>
    <row r="47" spans="1:8" s="1" customFormat="1" outlineLevel="1" x14ac:dyDescent="0.25">
      <c r="A47" s="13"/>
      <c r="B47" s="14" t="s">
        <v>121</v>
      </c>
      <c r="C47" s="15" t="s">
        <v>122</v>
      </c>
      <c r="D47" s="15" t="s">
        <v>25</v>
      </c>
      <c r="E47" s="16">
        <v>26600</v>
      </c>
      <c r="F47" s="16">
        <v>151207700</v>
      </c>
      <c r="G47" s="17">
        <f t="shared" si="0"/>
        <v>7.1755323280627533E-3</v>
      </c>
      <c r="H47" s="19"/>
    </row>
    <row r="48" spans="1:8" s="1" customFormat="1" outlineLevel="1" x14ac:dyDescent="0.25">
      <c r="A48" s="13"/>
      <c r="B48" s="14" t="s">
        <v>123</v>
      </c>
      <c r="C48" s="15" t="s">
        <v>124</v>
      </c>
      <c r="D48" s="15" t="s">
        <v>125</v>
      </c>
      <c r="E48" s="16">
        <v>25985</v>
      </c>
      <c r="F48" s="16">
        <v>151661452.5</v>
      </c>
      <c r="G48" s="17">
        <f t="shared" si="0"/>
        <v>7.1970650656990598E-3</v>
      </c>
      <c r="H48" s="19"/>
    </row>
    <row r="49" spans="1:8" s="1" customFormat="1" outlineLevel="1" x14ac:dyDescent="0.25">
      <c r="A49" s="13"/>
      <c r="B49" s="14" t="s">
        <v>126</v>
      </c>
      <c r="C49" s="15" t="s">
        <v>127</v>
      </c>
      <c r="D49" s="15" t="s">
        <v>31</v>
      </c>
      <c r="E49" s="16">
        <v>124737</v>
      </c>
      <c r="F49" s="16">
        <v>262222121.40000001</v>
      </c>
      <c r="G49" s="17">
        <f t="shared" si="0"/>
        <v>1.2443700348850594E-2</v>
      </c>
      <c r="H49" s="19"/>
    </row>
    <row r="50" spans="1:8" s="1" customFormat="1" outlineLevel="1" x14ac:dyDescent="0.25">
      <c r="A50" s="13"/>
      <c r="B50" s="14" t="s">
        <v>128</v>
      </c>
      <c r="C50" s="15" t="s">
        <v>129</v>
      </c>
      <c r="D50" s="15" t="s">
        <v>31</v>
      </c>
      <c r="E50" s="16">
        <v>337110</v>
      </c>
      <c r="F50" s="16">
        <v>415589208</v>
      </c>
      <c r="G50" s="17">
        <f t="shared" si="0"/>
        <v>1.972170595279206E-2</v>
      </c>
      <c r="H50" s="19"/>
    </row>
    <row r="51" spans="1:8" s="1" customFormat="1" outlineLevel="1" x14ac:dyDescent="0.25">
      <c r="A51" s="13"/>
      <c r="B51" s="14" t="s">
        <v>130</v>
      </c>
      <c r="C51" s="15" t="s">
        <v>131</v>
      </c>
      <c r="D51" s="15" t="s">
        <v>132</v>
      </c>
      <c r="E51" s="16">
        <v>43340</v>
      </c>
      <c r="F51" s="16">
        <v>55111144</v>
      </c>
      <c r="G51" s="17">
        <f t="shared" si="0"/>
        <v>2.6152887413043229E-3</v>
      </c>
      <c r="H51" s="19"/>
    </row>
    <row r="52" spans="1:8" s="1" customFormat="1" outlineLevel="1" x14ac:dyDescent="0.25">
      <c r="A52" s="13"/>
      <c r="B52" s="14" t="s">
        <v>133</v>
      </c>
      <c r="C52" s="15" t="s">
        <v>134</v>
      </c>
      <c r="D52" s="15" t="s">
        <v>86</v>
      </c>
      <c r="E52" s="16">
        <v>203500</v>
      </c>
      <c r="F52" s="16">
        <v>82397150</v>
      </c>
      <c r="G52" s="17">
        <f t="shared" si="0"/>
        <v>3.9101409092608111E-3</v>
      </c>
      <c r="H52" s="19"/>
    </row>
    <row r="53" spans="1:8" s="1" customFormat="1" outlineLevel="1" x14ac:dyDescent="0.25">
      <c r="A53" s="13"/>
      <c r="B53" s="14" t="s">
        <v>135</v>
      </c>
      <c r="C53" s="15" t="s">
        <v>136</v>
      </c>
      <c r="D53" s="15" t="s">
        <v>137</v>
      </c>
      <c r="E53" s="16">
        <v>36500</v>
      </c>
      <c r="F53" s="16">
        <v>99608500</v>
      </c>
      <c r="G53" s="17">
        <f t="shared" si="0"/>
        <v>4.7269022139734863E-3</v>
      </c>
      <c r="H53" s="19"/>
    </row>
    <row r="54" spans="1:8" s="1" customFormat="1" outlineLevel="1" x14ac:dyDescent="0.25">
      <c r="A54" s="13"/>
      <c r="B54" s="14" t="s">
        <v>138</v>
      </c>
      <c r="C54" s="15" t="s">
        <v>139</v>
      </c>
      <c r="D54" s="15" t="s">
        <v>140</v>
      </c>
      <c r="E54" s="16">
        <v>880000</v>
      </c>
      <c r="F54" s="16">
        <v>233631200</v>
      </c>
      <c r="G54" s="17">
        <f t="shared" si="0"/>
        <v>1.1086923671506774E-2</v>
      </c>
      <c r="H54" s="19"/>
    </row>
    <row r="55" spans="1:8" s="1" customFormat="1" outlineLevel="1" x14ac:dyDescent="0.25">
      <c r="A55" s="13"/>
      <c r="B55" s="14" t="s">
        <v>141</v>
      </c>
      <c r="C55" s="15" t="s">
        <v>142</v>
      </c>
      <c r="D55" s="15" t="s">
        <v>143</v>
      </c>
      <c r="E55" s="16">
        <v>859700</v>
      </c>
      <c r="F55" s="16">
        <v>366318170</v>
      </c>
      <c r="G55" s="17">
        <f t="shared" si="0"/>
        <v>1.7383558318735007E-2</v>
      </c>
      <c r="H55" s="19"/>
    </row>
    <row r="56" spans="1:8" s="1" customFormat="1" outlineLevel="1" x14ac:dyDescent="0.25">
      <c r="A56" s="13"/>
      <c r="B56" s="14" t="s">
        <v>144</v>
      </c>
      <c r="C56" s="15" t="s">
        <v>145</v>
      </c>
      <c r="D56" s="15" t="s">
        <v>146</v>
      </c>
      <c r="E56" s="16">
        <v>332000</v>
      </c>
      <c r="F56" s="16">
        <v>251075000</v>
      </c>
      <c r="G56" s="17">
        <f t="shared" si="0"/>
        <v>1.1914715846272086E-2</v>
      </c>
      <c r="H56" s="19"/>
    </row>
    <row r="57" spans="1:8" s="1" customFormat="1" outlineLevel="1" x14ac:dyDescent="0.25">
      <c r="A57" s="13"/>
      <c r="B57" s="14" t="s">
        <v>147</v>
      </c>
      <c r="C57" s="15" t="s">
        <v>148</v>
      </c>
      <c r="D57" s="15" t="s">
        <v>149</v>
      </c>
      <c r="E57" s="16">
        <v>69815</v>
      </c>
      <c r="F57" s="16">
        <v>261575860.5</v>
      </c>
      <c r="G57" s="17">
        <f t="shared" si="0"/>
        <v>1.2413032162109356E-2</v>
      </c>
      <c r="H57" s="19"/>
    </row>
    <row r="58" spans="1:8" s="1" customFormat="1" outlineLevel="1" x14ac:dyDescent="0.25">
      <c r="A58" s="13"/>
      <c r="B58" s="14" t="s">
        <v>150</v>
      </c>
      <c r="C58" s="15" t="s">
        <v>151</v>
      </c>
      <c r="D58" s="15" t="s">
        <v>83</v>
      </c>
      <c r="E58" s="16">
        <v>300200</v>
      </c>
      <c r="F58" s="16">
        <v>313048560</v>
      </c>
      <c r="G58" s="17">
        <f t="shared" si="0"/>
        <v>1.4855659219295662E-2</v>
      </c>
      <c r="H58" s="19"/>
    </row>
    <row r="59" spans="1:8" s="1" customFormat="1" outlineLevel="1" x14ac:dyDescent="0.25">
      <c r="A59" s="13"/>
      <c r="B59" s="14" t="s">
        <v>152</v>
      </c>
      <c r="C59" s="15" t="s">
        <v>153</v>
      </c>
      <c r="D59" s="15" t="s">
        <v>109</v>
      </c>
      <c r="E59" s="16">
        <v>43500</v>
      </c>
      <c r="F59" s="16">
        <v>188968350</v>
      </c>
      <c r="G59" s="17">
        <f t="shared" si="0"/>
        <v>8.9674567128901327E-3</v>
      </c>
      <c r="H59" s="19"/>
    </row>
    <row r="60" spans="1:8" s="1" customFormat="1" outlineLevel="1" x14ac:dyDescent="0.25">
      <c r="A60" s="13"/>
      <c r="B60" s="14" t="s">
        <v>154</v>
      </c>
      <c r="C60" s="15" t="s">
        <v>155</v>
      </c>
      <c r="D60" s="15" t="s">
        <v>44</v>
      </c>
      <c r="E60" s="16">
        <v>92131</v>
      </c>
      <c r="F60" s="16">
        <v>180899218.5</v>
      </c>
      <c r="G60" s="17">
        <f t="shared" si="0"/>
        <v>8.5845376291553786E-3</v>
      </c>
      <c r="H60" s="19"/>
    </row>
    <row r="61" spans="1:8" s="1" customFormat="1" outlineLevel="1" x14ac:dyDescent="0.25">
      <c r="A61" s="13"/>
      <c r="B61" s="14" t="s">
        <v>156</v>
      </c>
      <c r="C61" s="15" t="s">
        <v>157</v>
      </c>
      <c r="D61" s="15" t="s">
        <v>158</v>
      </c>
      <c r="E61" s="16">
        <v>7800</v>
      </c>
      <c r="F61" s="16">
        <v>108248400</v>
      </c>
      <c r="G61" s="17">
        <f t="shared" si="0"/>
        <v>5.1369070071237656E-3</v>
      </c>
      <c r="H61" s="19"/>
    </row>
    <row r="62" spans="1:8" s="1" customFormat="1" outlineLevel="1" x14ac:dyDescent="0.25">
      <c r="A62" s="13"/>
      <c r="B62" s="14" t="s">
        <v>159</v>
      </c>
      <c r="C62" s="15" t="s">
        <v>160</v>
      </c>
      <c r="D62" s="15" t="s">
        <v>161</v>
      </c>
      <c r="E62" s="16">
        <v>36000</v>
      </c>
      <c r="F62" s="16">
        <v>99518400</v>
      </c>
      <c r="G62" s="17">
        <f t="shared" si="0"/>
        <v>4.7226265357986422E-3</v>
      </c>
      <c r="H62" s="19"/>
    </row>
    <row r="63" spans="1:8" s="1" customFormat="1" outlineLevel="1" x14ac:dyDescent="0.25">
      <c r="A63" s="13"/>
      <c r="B63" s="14" t="s">
        <v>162</v>
      </c>
      <c r="C63" s="15" t="s">
        <v>163</v>
      </c>
      <c r="D63" s="15" t="s">
        <v>83</v>
      </c>
      <c r="E63" s="16">
        <v>375000</v>
      </c>
      <c r="F63" s="16">
        <v>41328750</v>
      </c>
      <c r="G63" s="17">
        <f t="shared" si="0"/>
        <v>1.9612478842243055E-3</v>
      </c>
      <c r="H63" s="19"/>
    </row>
    <row r="64" spans="1:8" s="1" customFormat="1" outlineLevel="1" x14ac:dyDescent="0.25">
      <c r="A64" s="13"/>
      <c r="B64" s="14" t="s">
        <v>164</v>
      </c>
      <c r="C64" s="15" t="s">
        <v>165</v>
      </c>
      <c r="D64" s="15" t="s">
        <v>16</v>
      </c>
      <c r="E64" s="16">
        <v>384482</v>
      </c>
      <c r="F64" s="16">
        <v>789918269</v>
      </c>
      <c r="G64" s="17">
        <f t="shared" si="0"/>
        <v>3.7485419563533275E-2</v>
      </c>
      <c r="H64" s="19"/>
    </row>
    <row r="65" spans="1:8" s="1" customFormat="1" outlineLevel="1" x14ac:dyDescent="0.25">
      <c r="A65" s="13"/>
      <c r="B65" s="14" t="s">
        <v>166</v>
      </c>
      <c r="C65" s="15" t="s">
        <v>167</v>
      </c>
      <c r="D65" s="15" t="s">
        <v>168</v>
      </c>
      <c r="E65" s="16">
        <v>41500</v>
      </c>
      <c r="F65" s="16">
        <v>51260800</v>
      </c>
      <c r="G65" s="17">
        <f t="shared" si="0"/>
        <v>2.4325714071595506E-3</v>
      </c>
      <c r="H65" s="19"/>
    </row>
    <row r="66" spans="1:8" s="1" customFormat="1" outlineLevel="1" x14ac:dyDescent="0.25">
      <c r="A66" s="13"/>
      <c r="B66" s="14" t="s">
        <v>169</v>
      </c>
      <c r="C66" s="15" t="s">
        <v>170</v>
      </c>
      <c r="D66" s="15" t="s">
        <v>171</v>
      </c>
      <c r="E66" s="16">
        <v>16750</v>
      </c>
      <c r="F66" s="16">
        <v>128656750</v>
      </c>
      <c r="G66" s="17">
        <f t="shared" si="0"/>
        <v>6.1053813320914715E-3</v>
      </c>
      <c r="H66" s="19"/>
    </row>
    <row r="67" spans="1:8" s="1" customFormat="1" outlineLevel="1" x14ac:dyDescent="0.25">
      <c r="A67" s="13"/>
      <c r="B67" s="14" t="s">
        <v>172</v>
      </c>
      <c r="C67" s="15" t="s">
        <v>173</v>
      </c>
      <c r="D67" s="15" t="s">
        <v>174</v>
      </c>
      <c r="E67" s="16">
        <v>95625</v>
      </c>
      <c r="F67" s="16">
        <v>292421250</v>
      </c>
      <c r="G67" s="17">
        <f t="shared" si="0"/>
        <v>1.387679418963135E-2</v>
      </c>
      <c r="H67" s="19"/>
    </row>
    <row r="68" spans="1:8" s="1" customFormat="1" outlineLevel="1" x14ac:dyDescent="0.25">
      <c r="A68" s="13"/>
      <c r="B68" s="14" t="s">
        <v>175</v>
      </c>
      <c r="C68" s="15" t="s">
        <v>176</v>
      </c>
      <c r="D68" s="15" t="s">
        <v>31</v>
      </c>
      <c r="E68" s="16">
        <v>2942500</v>
      </c>
      <c r="F68" s="16">
        <v>403093075</v>
      </c>
      <c r="G68" s="17">
        <f t="shared" si="0"/>
        <v>1.9128704364134393E-2</v>
      </c>
      <c r="H68" s="19"/>
    </row>
    <row r="69" spans="1:8" s="1" customFormat="1" outlineLevel="1" x14ac:dyDescent="0.25">
      <c r="A69" s="13"/>
      <c r="B69" s="14" t="s">
        <v>177</v>
      </c>
      <c r="C69" s="15" t="s">
        <v>178</v>
      </c>
      <c r="D69" s="15" t="s">
        <v>65</v>
      </c>
      <c r="E69" s="16">
        <v>24550</v>
      </c>
      <c r="F69" s="16">
        <v>293298850</v>
      </c>
      <c r="G69" s="17">
        <f t="shared" si="0"/>
        <v>1.3918440528879339E-2</v>
      </c>
      <c r="H69" s="19"/>
    </row>
    <row r="70" spans="1:8" s="1" customFormat="1" outlineLevel="1" x14ac:dyDescent="0.25">
      <c r="A70" s="13"/>
      <c r="B70" s="14" t="s">
        <v>179</v>
      </c>
      <c r="C70" s="15" t="s">
        <v>180</v>
      </c>
      <c r="D70" s="15" t="s">
        <v>57</v>
      </c>
      <c r="E70" s="16">
        <v>30350</v>
      </c>
      <c r="F70" s="16">
        <v>106489045</v>
      </c>
      <c r="G70" s="17">
        <f t="shared" si="0"/>
        <v>5.0534171539017474E-3</v>
      </c>
      <c r="H70" s="19"/>
    </row>
    <row r="71" spans="1:8" s="1" customFormat="1" outlineLevel="1" x14ac:dyDescent="0.25">
      <c r="A71" s="13"/>
      <c r="B71" s="14" t="s">
        <v>181</v>
      </c>
      <c r="C71" s="15" t="s">
        <v>182</v>
      </c>
      <c r="D71" s="15" t="s">
        <v>57</v>
      </c>
      <c r="E71" s="16">
        <v>121400</v>
      </c>
      <c r="F71" s="16">
        <v>1213223.04</v>
      </c>
      <c r="G71" s="17">
        <f t="shared" ref="G71:G91" si="1">+F71/$F$109</f>
        <v>5.7573266074879597E-5</v>
      </c>
      <c r="H71" s="19"/>
    </row>
    <row r="72" spans="1:8" s="1" customFormat="1" x14ac:dyDescent="0.25">
      <c r="A72" s="13"/>
      <c r="B72" s="14" t="s">
        <v>183</v>
      </c>
      <c r="C72" s="15" t="s">
        <v>184</v>
      </c>
      <c r="D72" s="15" t="s">
        <v>31</v>
      </c>
      <c r="E72" s="16">
        <v>274500</v>
      </c>
      <c r="F72" s="16">
        <v>235713150</v>
      </c>
      <c r="G72" s="17">
        <f t="shared" si="1"/>
        <v>1.118572220842262E-2</v>
      </c>
      <c r="H72" s="19"/>
    </row>
    <row r="73" spans="1:8" s="1" customFormat="1" x14ac:dyDescent="0.25">
      <c r="A73" s="13"/>
      <c r="B73" s="14" t="s">
        <v>185</v>
      </c>
      <c r="C73" s="15" t="s">
        <v>186</v>
      </c>
      <c r="D73" s="15" t="s">
        <v>187</v>
      </c>
      <c r="E73" s="16">
        <v>30261</v>
      </c>
      <c r="F73" s="16">
        <v>489804546</v>
      </c>
      <c r="G73" s="17">
        <f t="shared" si="1"/>
        <v>2.3243580546857733E-2</v>
      </c>
      <c r="H73" s="19"/>
    </row>
    <row r="74" spans="1:8" s="1" customFormat="1" x14ac:dyDescent="0.25">
      <c r="A74" s="13"/>
      <c r="B74" s="14" t="s">
        <v>188</v>
      </c>
      <c r="C74" s="15" t="s">
        <v>189</v>
      </c>
      <c r="D74" s="15" t="s">
        <v>25</v>
      </c>
      <c r="E74" s="16">
        <v>81500</v>
      </c>
      <c r="F74" s="16">
        <v>144915150</v>
      </c>
      <c r="G74" s="17">
        <f t="shared" si="1"/>
        <v>6.8769205777950669E-3</v>
      </c>
      <c r="H74" s="19"/>
    </row>
    <row r="75" spans="1:8" s="1" customFormat="1" x14ac:dyDescent="0.25">
      <c r="A75" s="13"/>
      <c r="B75" s="14" t="s">
        <v>190</v>
      </c>
      <c r="C75" s="15" t="s">
        <v>191</v>
      </c>
      <c r="D75" s="15" t="s">
        <v>192</v>
      </c>
      <c r="E75" s="16">
        <v>65000</v>
      </c>
      <c r="F75" s="16">
        <v>46806500</v>
      </c>
      <c r="G75" s="17">
        <f t="shared" si="1"/>
        <v>2.2211934571683138E-3</v>
      </c>
      <c r="H75" s="19"/>
    </row>
    <row r="76" spans="1:8" s="1" customFormat="1" x14ac:dyDescent="0.25">
      <c r="A76" s="13"/>
      <c r="B76" s="14" t="s">
        <v>193</v>
      </c>
      <c r="C76" s="15" t="s">
        <v>194</v>
      </c>
      <c r="D76" s="15" t="s">
        <v>195</v>
      </c>
      <c r="E76" s="16">
        <v>42000</v>
      </c>
      <c r="F76" s="16">
        <v>100128000</v>
      </c>
      <c r="G76" s="17">
        <f t="shared" si="1"/>
        <v>4.7515549865798324E-3</v>
      </c>
      <c r="H76" s="19"/>
    </row>
    <row r="77" spans="1:8" s="1" customFormat="1" x14ac:dyDescent="0.25">
      <c r="A77" s="13"/>
      <c r="B77" s="14" t="s">
        <v>196</v>
      </c>
      <c r="C77" s="15" t="s">
        <v>197</v>
      </c>
      <c r="D77" s="15" t="s">
        <v>198</v>
      </c>
      <c r="E77" s="16">
        <v>12500</v>
      </c>
      <c r="F77" s="16">
        <v>36631250</v>
      </c>
      <c r="G77" s="17">
        <f t="shared" si="1"/>
        <v>1.7383289249975281E-3</v>
      </c>
      <c r="H77" s="19"/>
    </row>
    <row r="78" spans="1:8" s="1" customFormat="1" x14ac:dyDescent="0.25">
      <c r="B78" s="14" t="s">
        <v>199</v>
      </c>
      <c r="C78" s="15" t="s">
        <v>200</v>
      </c>
      <c r="D78" s="15" t="s">
        <v>174</v>
      </c>
      <c r="E78" s="16">
        <v>121900</v>
      </c>
      <c r="F78" s="16">
        <v>173634360</v>
      </c>
      <c r="G78" s="17">
        <f t="shared" si="1"/>
        <v>8.2397851659835198E-3</v>
      </c>
      <c r="H78" s="19"/>
    </row>
    <row r="79" spans="1:8" s="1" customFormat="1" x14ac:dyDescent="0.25">
      <c r="B79" s="14" t="s">
        <v>201</v>
      </c>
      <c r="C79" s="15" t="s">
        <v>202</v>
      </c>
      <c r="D79" s="15" t="s">
        <v>44</v>
      </c>
      <c r="E79" s="16">
        <v>22750</v>
      </c>
      <c r="F79" s="16">
        <v>80992275</v>
      </c>
      <c r="G79" s="17">
        <f t="shared" si="1"/>
        <v>3.8434728362765173E-3</v>
      </c>
      <c r="H79" s="19"/>
    </row>
    <row r="80" spans="1:8" s="1" customFormat="1" x14ac:dyDescent="0.25">
      <c r="B80" s="14" t="s">
        <v>203</v>
      </c>
      <c r="C80" s="15" t="s">
        <v>204</v>
      </c>
      <c r="D80" s="15" t="s">
        <v>83</v>
      </c>
      <c r="E80" s="16">
        <v>507000</v>
      </c>
      <c r="F80" s="16">
        <v>379692300</v>
      </c>
      <c r="G80" s="17">
        <f t="shared" si="1"/>
        <v>1.8018225086199324E-2</v>
      </c>
      <c r="H80" s="19"/>
    </row>
    <row r="81" spans="1:8" s="1" customFormat="1" x14ac:dyDescent="0.25">
      <c r="B81" s="14" t="s">
        <v>205</v>
      </c>
      <c r="C81" s="15" t="s">
        <v>206</v>
      </c>
      <c r="D81" s="15" t="s">
        <v>86</v>
      </c>
      <c r="E81" s="16">
        <v>889550</v>
      </c>
      <c r="F81" s="16">
        <v>299733872.5</v>
      </c>
      <c r="G81" s="17">
        <f t="shared" si="1"/>
        <v>1.4223813284238763E-2</v>
      </c>
      <c r="H81" s="19"/>
    </row>
    <row r="82" spans="1:8" s="1" customFormat="1" x14ac:dyDescent="0.25">
      <c r="A82" s="20" t="s">
        <v>207</v>
      </c>
      <c r="B82" s="14" t="s">
        <v>208</v>
      </c>
      <c r="C82" s="15" t="s">
        <v>209</v>
      </c>
      <c r="D82" s="15" t="s">
        <v>210</v>
      </c>
      <c r="E82" s="16">
        <v>649260</v>
      </c>
      <c r="F82" s="16">
        <v>187084269</v>
      </c>
      <c r="G82" s="17">
        <f t="shared" si="1"/>
        <v>8.8780480113214363E-3</v>
      </c>
      <c r="H82" s="19"/>
    </row>
    <row r="83" spans="1:8" s="1" customFormat="1" x14ac:dyDescent="0.25">
      <c r="A83" s="21"/>
      <c r="B83" s="14" t="s">
        <v>211</v>
      </c>
      <c r="C83" s="15" t="s">
        <v>212</v>
      </c>
      <c r="D83" s="15" t="s">
        <v>213</v>
      </c>
      <c r="E83" s="16">
        <v>430500</v>
      </c>
      <c r="F83" s="16">
        <v>136791375</v>
      </c>
      <c r="G83" s="17">
        <f t="shared" si="1"/>
        <v>6.4914083972751066E-3</v>
      </c>
      <c r="H83" s="19"/>
    </row>
    <row r="84" spans="1:8" s="1" customFormat="1" x14ac:dyDescent="0.25">
      <c r="A84" s="21"/>
      <c r="B84" s="14" t="s">
        <v>214</v>
      </c>
      <c r="C84" s="15" t="s">
        <v>215</v>
      </c>
      <c r="D84" s="15" t="s">
        <v>89</v>
      </c>
      <c r="E84" s="16">
        <v>138175</v>
      </c>
      <c r="F84" s="16">
        <v>101123373.75</v>
      </c>
      <c r="G84" s="17">
        <f t="shared" si="1"/>
        <v>4.7987902564875827E-3</v>
      </c>
      <c r="H84" s="19"/>
    </row>
    <row r="85" spans="1:8" s="1" customFormat="1" x14ac:dyDescent="0.25">
      <c r="A85" s="21"/>
      <c r="B85" s="14" t="s">
        <v>216</v>
      </c>
      <c r="C85" s="15" t="s">
        <v>217</v>
      </c>
      <c r="D85" s="15" t="s">
        <v>218</v>
      </c>
      <c r="E85" s="16">
        <v>42514</v>
      </c>
      <c r="F85" s="16">
        <v>199573470.19999999</v>
      </c>
      <c r="G85" s="17">
        <f t="shared" si="1"/>
        <v>9.4707206527430039E-3</v>
      </c>
      <c r="H85" s="19"/>
    </row>
    <row r="86" spans="1:8" s="1" customFormat="1" x14ac:dyDescent="0.25">
      <c r="A86" s="22" t="s">
        <v>219</v>
      </c>
      <c r="B86" s="14" t="s">
        <v>220</v>
      </c>
      <c r="C86" s="15" t="s">
        <v>221</v>
      </c>
      <c r="D86" s="15" t="s">
        <v>222</v>
      </c>
      <c r="E86" s="16">
        <v>32850</v>
      </c>
      <c r="F86" s="16">
        <v>47021490</v>
      </c>
      <c r="G86" s="17">
        <f t="shared" si="1"/>
        <v>2.231395766278301E-3</v>
      </c>
      <c r="H86" s="19"/>
    </row>
    <row r="87" spans="1:8" s="1" customFormat="1" x14ac:dyDescent="0.25">
      <c r="A87" s="21"/>
      <c r="B87" s="14" t="s">
        <v>223</v>
      </c>
      <c r="C87" s="15" t="s">
        <v>224</v>
      </c>
      <c r="D87" s="15" t="s">
        <v>25</v>
      </c>
      <c r="E87" s="16">
        <v>162680</v>
      </c>
      <c r="F87" s="16">
        <v>250771220</v>
      </c>
      <c r="G87" s="17">
        <f t="shared" si="1"/>
        <v>1.1900300024785357E-2</v>
      </c>
      <c r="H87" s="19"/>
    </row>
    <row r="88" spans="1:8" s="1" customFormat="1" x14ac:dyDescent="0.25">
      <c r="A88" s="21"/>
      <c r="B88" s="14" t="s">
        <v>225</v>
      </c>
      <c r="C88" s="15" t="s">
        <v>226</v>
      </c>
      <c r="D88" s="15" t="s">
        <v>227</v>
      </c>
      <c r="E88" s="16">
        <v>352500</v>
      </c>
      <c r="F88" s="16">
        <v>102172125</v>
      </c>
      <c r="G88" s="17">
        <f t="shared" si="1"/>
        <v>4.8485585453939758E-3</v>
      </c>
      <c r="H88" s="19"/>
    </row>
    <row r="89" spans="1:8" s="1" customFormat="1" x14ac:dyDescent="0.25">
      <c r="A89" s="21"/>
      <c r="B89" s="14" t="s">
        <v>228</v>
      </c>
      <c r="C89" s="15" t="s">
        <v>229</v>
      </c>
      <c r="D89" s="15" t="s">
        <v>57</v>
      </c>
      <c r="E89" s="16">
        <v>694</v>
      </c>
      <c r="F89" s="16">
        <v>6171395</v>
      </c>
      <c r="G89" s="17">
        <f t="shared" si="1"/>
        <v>2.9286236303934811E-4</v>
      </c>
      <c r="H89" s="19"/>
    </row>
    <row r="90" spans="1:8" s="1" customFormat="1" x14ac:dyDescent="0.25">
      <c r="A90" s="21"/>
      <c r="B90" s="14" t="s">
        <v>230</v>
      </c>
      <c r="C90" s="15" t="s">
        <v>231</v>
      </c>
      <c r="D90" s="15" t="s">
        <v>232</v>
      </c>
      <c r="E90" s="16">
        <v>47790</v>
      </c>
      <c r="F90" s="16">
        <v>99799857</v>
      </c>
      <c r="G90" s="17">
        <f t="shared" si="1"/>
        <v>4.7359830236128175E-3</v>
      </c>
      <c r="H90" s="19"/>
    </row>
    <row r="91" spans="1:8" s="1" customFormat="1" x14ac:dyDescent="0.25">
      <c r="A91" s="23" t="s">
        <v>233</v>
      </c>
      <c r="B91" s="14" t="s">
        <v>234</v>
      </c>
      <c r="C91" s="15" t="s">
        <v>235</v>
      </c>
      <c r="D91" s="15" t="s">
        <v>236</v>
      </c>
      <c r="E91" s="16">
        <v>6050</v>
      </c>
      <c r="F91" s="16">
        <v>93738700</v>
      </c>
      <c r="G91" s="17">
        <f t="shared" si="1"/>
        <v>4.4483519836660173E-3</v>
      </c>
      <c r="H91" s="19"/>
    </row>
    <row r="92" spans="1:8" s="1" customFormat="1" x14ac:dyDescent="0.25">
      <c r="A92" s="21"/>
      <c r="B92" s="14"/>
      <c r="C92" s="15"/>
      <c r="D92" s="15"/>
      <c r="E92" s="16"/>
      <c r="F92" s="16"/>
      <c r="G92" s="17"/>
      <c r="H92" s="19"/>
    </row>
    <row r="93" spans="1:8" s="1" customFormat="1" x14ac:dyDescent="0.25">
      <c r="A93" s="21"/>
      <c r="B93" s="14"/>
      <c r="C93" s="15"/>
      <c r="D93" s="15"/>
      <c r="E93" s="16"/>
      <c r="F93" s="16"/>
      <c r="G93" s="24"/>
      <c r="H93" s="19"/>
    </row>
    <row r="94" spans="1:8" s="1" customFormat="1" x14ac:dyDescent="0.25">
      <c r="A94" s="21"/>
      <c r="B94" s="14"/>
      <c r="C94" s="15"/>
      <c r="D94" s="15"/>
      <c r="E94" s="16"/>
      <c r="F94" s="16"/>
      <c r="G94" s="24">
        <f>+F94/$F$109</f>
        <v>0</v>
      </c>
      <c r="H94" s="19"/>
    </row>
    <row r="95" spans="1:8" s="1" customFormat="1" x14ac:dyDescent="0.25">
      <c r="A95" s="21"/>
      <c r="B95" s="14"/>
      <c r="C95" s="15"/>
      <c r="D95" s="15"/>
      <c r="E95" s="16"/>
      <c r="F95" s="16"/>
      <c r="G95" s="25"/>
      <c r="H95" s="19"/>
    </row>
    <row r="96" spans="1:8" s="1" customFormat="1" x14ac:dyDescent="0.25">
      <c r="A96" s="21"/>
      <c r="B96" s="14"/>
      <c r="C96" s="15"/>
      <c r="D96" s="15"/>
      <c r="E96" s="16"/>
      <c r="F96" s="16"/>
      <c r="G96" s="25"/>
      <c r="H96" s="19"/>
    </row>
    <row r="97" spans="1:8" s="1" customFormat="1" x14ac:dyDescent="0.25">
      <c r="A97" s="21"/>
      <c r="B97" s="26"/>
      <c r="C97" s="26" t="s">
        <v>237</v>
      </c>
      <c r="D97" s="26"/>
      <c r="E97" s="27"/>
      <c r="F97" s="28">
        <f>SUBTOTAL(109,Table134567685[Market Value])</f>
        <v>20273195008.890003</v>
      </c>
      <c r="G97" s="29">
        <f>+F97/$F$109</f>
        <v>0.96206057085327457</v>
      </c>
      <c r="H97" s="30"/>
    </row>
    <row r="98" spans="1:8" s="1" customFormat="1" x14ac:dyDescent="0.25">
      <c r="A98" s="21" t="s">
        <v>238</v>
      </c>
      <c r="E98" s="2"/>
      <c r="G98" s="7"/>
    </row>
    <row r="99" spans="1:8" s="1" customFormat="1" x14ac:dyDescent="0.25">
      <c r="A99" s="31" t="s">
        <v>239</v>
      </c>
      <c r="B99" s="32"/>
      <c r="C99" s="32" t="s">
        <v>240</v>
      </c>
      <c r="D99" s="32"/>
      <c r="E99" s="32"/>
      <c r="F99" s="32" t="s">
        <v>11</v>
      </c>
      <c r="G99" s="33" t="s">
        <v>12</v>
      </c>
      <c r="H99" s="32" t="s">
        <v>13</v>
      </c>
    </row>
    <row r="100" spans="1:8" s="1" customFormat="1" x14ac:dyDescent="0.25">
      <c r="A100" s="21"/>
      <c r="B100" s="31"/>
      <c r="C100" s="26" t="s">
        <v>241</v>
      </c>
      <c r="D100" s="15"/>
      <c r="E100" s="34"/>
      <c r="F100" s="35" t="s">
        <v>242</v>
      </c>
      <c r="G100" s="36">
        <v>0</v>
      </c>
      <c r="H100" s="15"/>
    </row>
    <row r="101" spans="1:8" s="1" customFormat="1" x14ac:dyDescent="0.25">
      <c r="A101" s="21"/>
      <c r="B101" s="31" t="s">
        <v>243</v>
      </c>
      <c r="C101" s="26" t="s">
        <v>244</v>
      </c>
      <c r="D101" s="26"/>
      <c r="E101" s="27"/>
      <c r="F101" s="16">
        <v>484938752.63</v>
      </c>
      <c r="G101" s="36">
        <f>+F101/$F$109</f>
        <v>2.3012675258118412E-2</v>
      </c>
      <c r="H101" s="15"/>
    </row>
    <row r="102" spans="1:8" s="1" customFormat="1" x14ac:dyDescent="0.25">
      <c r="A102" s="21"/>
      <c r="B102" s="31"/>
      <c r="C102" s="26" t="s">
        <v>245</v>
      </c>
      <c r="D102" s="15"/>
      <c r="E102" s="34"/>
      <c r="F102" s="27" t="s">
        <v>242</v>
      </c>
      <c r="G102" s="36">
        <v>0</v>
      </c>
      <c r="H102" s="15"/>
    </row>
    <row r="103" spans="1:8" s="1" customFormat="1" x14ac:dyDescent="0.25">
      <c r="A103" s="21"/>
      <c r="B103" s="31"/>
      <c r="C103" s="26" t="s">
        <v>246</v>
      </c>
      <c r="D103" s="15"/>
      <c r="E103" s="34"/>
      <c r="F103" s="27" t="s">
        <v>242</v>
      </c>
      <c r="G103" s="36">
        <v>0</v>
      </c>
      <c r="H103" s="15"/>
    </row>
    <row r="104" spans="1:8" s="1" customFormat="1" x14ac:dyDescent="0.25">
      <c r="A104" s="21"/>
      <c r="B104" s="31"/>
      <c r="C104" s="26" t="s">
        <v>247</v>
      </c>
      <c r="D104" s="15"/>
      <c r="E104" s="34"/>
      <c r="F104" s="27" t="s">
        <v>242</v>
      </c>
      <c r="G104" s="36">
        <v>0</v>
      </c>
      <c r="H104" s="15"/>
    </row>
    <row r="105" spans="1:8" s="1" customFormat="1" x14ac:dyDescent="0.25">
      <c r="A105" s="21"/>
      <c r="B105" s="15" t="s">
        <v>219</v>
      </c>
      <c r="C105" s="15" t="s">
        <v>248</v>
      </c>
      <c r="D105" s="15"/>
      <c r="E105" s="34"/>
      <c r="F105" s="16">
        <v>314546715.25</v>
      </c>
      <c r="G105" s="36">
        <f>+F105/$F$109</f>
        <v>1.4926753888607026E-2</v>
      </c>
      <c r="H105" s="15"/>
    </row>
    <row r="106" spans="1:8" s="1" customFormat="1" x14ac:dyDescent="0.25">
      <c r="A106" s="21"/>
      <c r="B106" s="31"/>
      <c r="C106" s="15"/>
      <c r="D106" s="15"/>
      <c r="E106" s="34"/>
      <c r="F106" s="35"/>
      <c r="G106" s="36"/>
      <c r="H106" s="15"/>
    </row>
    <row r="107" spans="1:8" s="1" customFormat="1" x14ac:dyDescent="0.25">
      <c r="A107" s="21"/>
      <c r="B107" s="31"/>
      <c r="C107" s="15" t="s">
        <v>249</v>
      </c>
      <c r="D107" s="15"/>
      <c r="E107" s="34"/>
      <c r="F107" s="37">
        <f>SUM(F100:F106)</f>
        <v>799485467.88</v>
      </c>
      <c r="G107" s="36">
        <f>+F107/$F$109</f>
        <v>3.7939429146725441E-2</v>
      </c>
      <c r="H107" s="15"/>
    </row>
    <row r="108" spans="1:8" s="1" customFormat="1" x14ac:dyDescent="0.25">
      <c r="A108" s="21"/>
      <c r="B108" s="31"/>
      <c r="C108" s="15"/>
      <c r="D108" s="15"/>
      <c r="E108" s="34"/>
      <c r="F108" s="37"/>
      <c r="G108" s="36"/>
      <c r="H108" s="15"/>
    </row>
    <row r="109" spans="1:8" s="1" customFormat="1" x14ac:dyDescent="0.25">
      <c r="A109" s="21"/>
      <c r="B109" s="38"/>
      <c r="C109" s="39" t="s">
        <v>250</v>
      </c>
      <c r="D109" s="40"/>
      <c r="E109" s="41"/>
      <c r="F109" s="41">
        <f>+F107+F97</f>
        <v>21072680476.770004</v>
      </c>
      <c r="G109" s="42">
        <v>1</v>
      </c>
      <c r="H109" s="15"/>
    </row>
    <row r="110" spans="1:8" s="1" customFormat="1" x14ac:dyDescent="0.25">
      <c r="A110" s="21"/>
      <c r="E110" s="2"/>
      <c r="F110" s="43"/>
      <c r="G110" s="7"/>
    </row>
    <row r="111" spans="1:8" s="1" customFormat="1" x14ac:dyDescent="0.25">
      <c r="A111" s="21"/>
      <c r="C111" s="26" t="s">
        <v>251</v>
      </c>
      <c r="D111" s="44"/>
      <c r="E111" s="2"/>
      <c r="F111" s="2">
        <v>0</v>
      </c>
      <c r="G111" s="7"/>
    </row>
    <row r="112" spans="1:8" s="1" customFormat="1" x14ac:dyDescent="0.25">
      <c r="A112" s="21"/>
      <c r="C112" s="26" t="s">
        <v>252</v>
      </c>
      <c r="D112" s="45"/>
      <c r="E112" s="2"/>
      <c r="G112" s="7"/>
    </row>
    <row r="113" spans="1:8" s="1" customFormat="1" x14ac:dyDescent="0.25">
      <c r="A113" s="21"/>
      <c r="C113" s="26" t="s">
        <v>253</v>
      </c>
      <c r="D113" s="45"/>
      <c r="E113" s="2"/>
      <c r="G113" s="7"/>
    </row>
    <row r="114" spans="1:8" s="1" customFormat="1" x14ac:dyDescent="0.25">
      <c r="A114" s="21"/>
      <c r="C114" s="26" t="s">
        <v>254</v>
      </c>
      <c r="D114" s="46">
        <v>29.446400000000001</v>
      </c>
      <c r="E114" s="2"/>
      <c r="G114" s="7"/>
    </row>
    <row r="115" spans="1:8" s="1" customFormat="1" x14ac:dyDescent="0.25">
      <c r="A115" s="21"/>
      <c r="C115" s="26" t="s">
        <v>255</v>
      </c>
      <c r="D115" s="46">
        <v>28.177900000000001</v>
      </c>
      <c r="E115" s="2"/>
      <c r="G115" s="7"/>
    </row>
    <row r="116" spans="1:8" s="1" customFormat="1" x14ac:dyDescent="0.25">
      <c r="A116" s="21"/>
      <c r="C116" s="26" t="s">
        <v>256</v>
      </c>
      <c r="D116" s="47"/>
      <c r="E116" s="2"/>
      <c r="G116" s="7"/>
    </row>
    <row r="117" spans="1:8" s="1" customFormat="1" x14ac:dyDescent="0.25">
      <c r="A117" s="21"/>
      <c r="C117" s="26" t="s">
        <v>257</v>
      </c>
      <c r="D117" s="45">
        <v>0</v>
      </c>
      <c r="E117" s="2"/>
      <c r="G117" s="7"/>
    </row>
    <row r="118" spans="1:8" s="1" customFormat="1" x14ac:dyDescent="0.25">
      <c r="A118" s="21"/>
      <c r="C118" s="26" t="s">
        <v>258</v>
      </c>
      <c r="D118" s="45">
        <v>0</v>
      </c>
      <c r="E118" s="2"/>
      <c r="F118" s="43"/>
      <c r="G118" s="48"/>
    </row>
    <row r="119" spans="1:8" s="1" customFormat="1" x14ac:dyDescent="0.25">
      <c r="A119" s="21"/>
      <c r="B119" s="49"/>
      <c r="C119" s="13"/>
      <c r="E119" s="2"/>
      <c r="G119" s="7"/>
    </row>
    <row r="120" spans="1:8" x14ac:dyDescent="0.25">
      <c r="F120" s="50"/>
    </row>
    <row r="121" spans="1:8" x14ac:dyDescent="0.25">
      <c r="C121" s="52" t="s">
        <v>259</v>
      </c>
      <c r="D121" s="52"/>
      <c r="E121" s="52"/>
      <c r="F121" s="52"/>
      <c r="G121" s="53"/>
      <c r="H121" s="52"/>
    </row>
    <row r="122" spans="1:8" x14ac:dyDescent="0.25">
      <c r="C122" s="52" t="s">
        <v>260</v>
      </c>
      <c r="D122" s="52"/>
      <c r="E122" s="52"/>
      <c r="F122" s="52" t="s">
        <v>11</v>
      </c>
      <c r="G122" s="53" t="s">
        <v>12</v>
      </c>
      <c r="H122" s="52" t="s">
        <v>13</v>
      </c>
    </row>
    <row r="123" spans="1:8" x14ac:dyDescent="0.25">
      <c r="C123" s="54" t="s">
        <v>261</v>
      </c>
      <c r="F123" s="55">
        <f>SUMIF(Table134567685[[Industry ]],A98,Table134567685[Market Value])</f>
        <v>0</v>
      </c>
      <c r="G123" s="56">
        <f>+F123/$F$109</f>
        <v>0</v>
      </c>
    </row>
    <row r="124" spans="1:8" x14ac:dyDescent="0.25">
      <c r="C124" s="21" t="s">
        <v>262</v>
      </c>
      <c r="F124" s="55">
        <f>SUMIF(Table134567685[[Industry ]],A99,Table134567685[Market Value])</f>
        <v>0</v>
      </c>
      <c r="G124" s="56">
        <f>+F124/$F$109</f>
        <v>0</v>
      </c>
    </row>
    <row r="125" spans="1:8" x14ac:dyDescent="0.25">
      <c r="C125" s="21" t="s">
        <v>263</v>
      </c>
      <c r="F125" s="55">
        <f>SUMIF($E$137:$E$144,C125,H137:H144)</f>
        <v>0</v>
      </c>
      <c r="G125" s="56">
        <f>+F125/$F$109</f>
        <v>0</v>
      </c>
    </row>
    <row r="126" spans="1:8" x14ac:dyDescent="0.25">
      <c r="C126" s="21" t="s">
        <v>264</v>
      </c>
      <c r="F126" s="55">
        <f t="shared" ref="F126:F134" si="2">SUMIF($E$137:$E$144,C126,H138:H145)</f>
        <v>0</v>
      </c>
      <c r="G126" s="56">
        <f t="shared" ref="G126:G134" si="3">+F126/$F$109</f>
        <v>0</v>
      </c>
    </row>
    <row r="127" spans="1:8" x14ac:dyDescent="0.25">
      <c r="C127" s="21" t="s">
        <v>265</v>
      </c>
      <c r="F127" s="55">
        <f t="shared" si="2"/>
        <v>0</v>
      </c>
      <c r="G127" s="56">
        <f t="shared" si="3"/>
        <v>0</v>
      </c>
    </row>
    <row r="128" spans="1:8" x14ac:dyDescent="0.25">
      <c r="C128" s="21" t="s">
        <v>266</v>
      </c>
      <c r="F128" s="55">
        <f t="shared" si="2"/>
        <v>0</v>
      </c>
      <c r="G128" s="56">
        <f t="shared" si="3"/>
        <v>0</v>
      </c>
    </row>
    <row r="129" spans="3:8" x14ac:dyDescent="0.25">
      <c r="C129" s="21" t="s">
        <v>267</v>
      </c>
      <c r="F129" s="55">
        <f t="shared" si="2"/>
        <v>0</v>
      </c>
      <c r="G129" s="56">
        <f t="shared" si="3"/>
        <v>0</v>
      </c>
    </row>
    <row r="130" spans="3:8" x14ac:dyDescent="0.25">
      <c r="C130" s="21" t="s">
        <v>268</v>
      </c>
      <c r="F130" s="55">
        <f t="shared" si="2"/>
        <v>0</v>
      </c>
      <c r="G130" s="56">
        <f t="shared" si="3"/>
        <v>0</v>
      </c>
    </row>
    <row r="131" spans="3:8" x14ac:dyDescent="0.25">
      <c r="C131" s="21" t="s">
        <v>269</v>
      </c>
      <c r="F131" s="55">
        <f t="shared" si="2"/>
        <v>0</v>
      </c>
      <c r="G131" s="56">
        <f t="shared" si="3"/>
        <v>0</v>
      </c>
    </row>
    <row r="132" spans="3:8" x14ac:dyDescent="0.25">
      <c r="C132" s="21" t="s">
        <v>270</v>
      </c>
      <c r="F132" s="55">
        <f>SUMIF($E$137:$E$144,C132,H144:H151)</f>
        <v>0</v>
      </c>
      <c r="G132" s="56">
        <f t="shared" si="3"/>
        <v>0</v>
      </c>
    </row>
    <row r="133" spans="3:8" x14ac:dyDescent="0.25">
      <c r="C133" s="21" t="s">
        <v>271</v>
      </c>
      <c r="F133" s="55">
        <f t="shared" si="2"/>
        <v>0</v>
      </c>
      <c r="G133" s="56">
        <f t="shared" si="3"/>
        <v>0</v>
      </c>
    </row>
    <row r="134" spans="3:8" x14ac:dyDescent="0.25">
      <c r="C134" s="21" t="s">
        <v>272</v>
      </c>
      <c r="F134" s="55">
        <f t="shared" si="2"/>
        <v>0</v>
      </c>
      <c r="G134" s="56">
        <f t="shared" si="3"/>
        <v>0</v>
      </c>
    </row>
    <row r="137" spans="3:8" x14ac:dyDescent="0.25">
      <c r="E137" s="21" t="s">
        <v>263</v>
      </c>
      <c r="F137" s="21" t="s">
        <v>273</v>
      </c>
      <c r="G137" s="51">
        <f t="shared" ref="G137:G144" si="4">SUMIF($H$7:$H$73,F137,$E$7:$E$73)</f>
        <v>0</v>
      </c>
      <c r="H137" s="21">
        <f t="shared" ref="H137:H144" si="5">SUMIF($H$7:$H$73,F137,$F$7:$F$73)</f>
        <v>0</v>
      </c>
    </row>
    <row r="138" spans="3:8" x14ac:dyDescent="0.25">
      <c r="E138" s="21" t="s">
        <v>263</v>
      </c>
      <c r="F138" s="21" t="s">
        <v>274</v>
      </c>
      <c r="G138" s="51">
        <f t="shared" si="4"/>
        <v>0</v>
      </c>
      <c r="H138" s="21">
        <f t="shared" si="5"/>
        <v>0</v>
      </c>
    </row>
    <row r="139" spans="3:8" x14ac:dyDescent="0.25">
      <c r="E139" s="21" t="s">
        <v>263</v>
      </c>
      <c r="F139" s="21" t="s">
        <v>275</v>
      </c>
      <c r="G139" s="51">
        <f t="shared" si="4"/>
        <v>0</v>
      </c>
      <c r="H139" s="21">
        <f t="shared" si="5"/>
        <v>0</v>
      </c>
    </row>
    <row r="140" spans="3:8" x14ac:dyDescent="0.25">
      <c r="E140" s="21" t="s">
        <v>265</v>
      </c>
      <c r="F140" s="21" t="s">
        <v>276</v>
      </c>
      <c r="G140" s="51">
        <f t="shared" si="4"/>
        <v>0</v>
      </c>
      <c r="H140" s="21">
        <f t="shared" si="5"/>
        <v>0</v>
      </c>
    </row>
    <row r="141" spans="3:8" x14ac:dyDescent="0.25">
      <c r="E141" s="21" t="s">
        <v>266</v>
      </c>
      <c r="F141" s="21" t="s">
        <v>277</v>
      </c>
      <c r="G141" s="51">
        <f t="shared" si="4"/>
        <v>0</v>
      </c>
      <c r="H141" s="21">
        <f t="shared" si="5"/>
        <v>0</v>
      </c>
    </row>
    <row r="142" spans="3:8" x14ac:dyDescent="0.25">
      <c r="E142" s="21" t="s">
        <v>263</v>
      </c>
      <c r="F142" s="21" t="s">
        <v>278</v>
      </c>
      <c r="G142" s="51">
        <f t="shared" si="4"/>
        <v>0</v>
      </c>
      <c r="H142" s="21">
        <f t="shared" si="5"/>
        <v>0</v>
      </c>
    </row>
    <row r="143" spans="3:8" x14ac:dyDescent="0.25">
      <c r="E143" s="21" t="s">
        <v>266</v>
      </c>
      <c r="F143" s="21" t="s">
        <v>279</v>
      </c>
      <c r="G143" s="51">
        <f t="shared" si="4"/>
        <v>0</v>
      </c>
      <c r="H143" s="21">
        <f t="shared" si="5"/>
        <v>0</v>
      </c>
    </row>
    <row r="144" spans="3:8" x14ac:dyDescent="0.25">
      <c r="E144" s="21" t="s">
        <v>263</v>
      </c>
      <c r="F144" s="21" t="s">
        <v>280</v>
      </c>
      <c r="G144" s="51">
        <f t="shared" si="4"/>
        <v>0</v>
      </c>
      <c r="H144" s="21">
        <f t="shared" si="5"/>
        <v>0</v>
      </c>
    </row>
    <row r="145" spans="7:8" x14ac:dyDescent="0.25">
      <c r="G145" s="51" t="s">
        <v>281</v>
      </c>
      <c r="H145" s="21" t="s">
        <v>281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2025-11-07T10:03:59Z</dcterms:created>
  <dcterms:modified xsi:type="dcterms:W3CDTF">2025-11-07T10:04:04Z</dcterms:modified>
</cp:coreProperties>
</file>