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5F5ADD1-3D68-4646-9DDA-ACF83211414E}" xr6:coauthVersionLast="47" xr6:coauthVersionMax="47" xr10:uidLastSave="{00000000-0000-0000-0000-000000000000}"/>
  <bookViews>
    <workbookView xWindow="-120" yWindow="-120" windowWidth="20730" windowHeight="11040" xr2:uid="{1AA25A17-AF7D-42C0-9CCE-106CB4E12CC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Port_G1!$C$6:$H$88</definedName>
    <definedName name="IN" localSheetId="0">#REF!</definedName>
    <definedName name="IN">#REF!</definedName>
    <definedName name="_xlnm.Print_Area" localSheetId="0">Port_G1!$B$2:$H$119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G136" i="1"/>
  <c r="H135" i="1"/>
  <c r="G135" i="1"/>
  <c r="H134" i="1"/>
  <c r="G134" i="1"/>
  <c r="H133" i="1"/>
  <c r="G133" i="1"/>
  <c r="H132" i="1"/>
  <c r="G132" i="1"/>
  <c r="H131" i="1"/>
  <c r="F117" i="1" s="1"/>
  <c r="G117" i="1" s="1"/>
  <c r="H130" i="1"/>
  <c r="G130" i="1"/>
  <c r="H129" i="1"/>
  <c r="H137" i="1" s="1"/>
  <c r="G129" i="1"/>
  <c r="F126" i="1"/>
  <c r="G126" i="1" s="1"/>
  <c r="F125" i="1"/>
  <c r="F124" i="1"/>
  <c r="G124" i="1" s="1"/>
  <c r="F123" i="1"/>
  <c r="G123" i="1" s="1"/>
  <c r="F122" i="1"/>
  <c r="G122" i="1" s="1"/>
  <c r="F121" i="1"/>
  <c r="G121" i="1" s="1"/>
  <c r="F120" i="1"/>
  <c r="G120" i="1" s="1"/>
  <c r="F116" i="1"/>
  <c r="G116" i="1" s="1"/>
  <c r="F115" i="1"/>
  <c r="F118" i="1" s="1"/>
  <c r="F99" i="1"/>
  <c r="F101" i="1" s="1"/>
  <c r="F89" i="1"/>
  <c r="G80" i="1" l="1"/>
  <c r="G72" i="1"/>
  <c r="G64" i="1"/>
  <c r="G56" i="1"/>
  <c r="G48" i="1"/>
  <c r="G40" i="1"/>
  <c r="G32" i="1"/>
  <c r="G24" i="1"/>
  <c r="G16" i="1"/>
  <c r="G8" i="1"/>
  <c r="G70" i="1"/>
  <c r="G77" i="1"/>
  <c r="G69" i="1"/>
  <c r="G61" i="1"/>
  <c r="G53" i="1"/>
  <c r="G37" i="1"/>
  <c r="G29" i="1"/>
  <c r="G13" i="1"/>
  <c r="G93" i="1"/>
  <c r="G52" i="1"/>
  <c r="G28" i="1"/>
  <c r="G12" i="1"/>
  <c r="G59" i="1"/>
  <c r="G35" i="1"/>
  <c r="G11" i="1"/>
  <c r="G79" i="1"/>
  <c r="G71" i="1"/>
  <c r="G63" i="1"/>
  <c r="G55" i="1"/>
  <c r="G47" i="1"/>
  <c r="G39" i="1"/>
  <c r="G31" i="1"/>
  <c r="G23" i="1"/>
  <c r="G15" i="1"/>
  <c r="G7" i="1"/>
  <c r="G78" i="1"/>
  <c r="G62" i="1"/>
  <c r="G54" i="1"/>
  <c r="G46" i="1"/>
  <c r="G38" i="1"/>
  <c r="G30" i="1"/>
  <c r="G22" i="1"/>
  <c r="G14" i="1"/>
  <c r="G45" i="1"/>
  <c r="G21" i="1"/>
  <c r="G76" i="1"/>
  <c r="G68" i="1"/>
  <c r="G44" i="1"/>
  <c r="G36" i="1"/>
  <c r="G20" i="1"/>
  <c r="G97" i="1"/>
  <c r="G125" i="1"/>
  <c r="G60" i="1"/>
  <c r="G75" i="1"/>
  <c r="G51" i="1"/>
  <c r="G27" i="1"/>
  <c r="G89" i="1"/>
  <c r="G67" i="1"/>
  <c r="G43" i="1"/>
  <c r="G19" i="1"/>
  <c r="G74" i="1"/>
  <c r="G66" i="1"/>
  <c r="G58" i="1"/>
  <c r="G50" i="1"/>
  <c r="G42" i="1"/>
  <c r="G34" i="1"/>
  <c r="G26" i="1"/>
  <c r="G18" i="1"/>
  <c r="G10" i="1"/>
  <c r="G81" i="1"/>
  <c r="G73" i="1"/>
  <c r="G65" i="1"/>
  <c r="G57" i="1"/>
  <c r="G49" i="1"/>
  <c r="G41" i="1"/>
  <c r="G33" i="1"/>
  <c r="G25" i="1"/>
  <c r="G17" i="1"/>
  <c r="G9" i="1"/>
  <c r="G115" i="1"/>
  <c r="G118" i="1" s="1"/>
  <c r="G131" i="1"/>
  <c r="G137" i="1" s="1"/>
  <c r="G99" i="1"/>
</calcChain>
</file>

<file path=xl/sharedStrings.xml><?xml version="1.0" encoding="utf-8"?>
<sst xmlns="http://schemas.openxmlformats.org/spreadsheetml/2006/main" count="302" uniqueCount="212">
  <si>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</si>
  <si>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</si>
  <si>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</si>
  <si>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</si>
  <si>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</si>
  <si>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</si>
  <si>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</si>
  <si>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</si>
  <si>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</si>
  <si>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</si>
  <si>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</si>
  <si>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</si>
  <si>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</si>
  <si>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</si>
  <si>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</si>
  <si>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</si>
  <si>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</si>
  <si>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</si>
  <si>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</si>
  <si>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</si>
  <si>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</si>
  <si>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</si>
  <si>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</si>
  <si>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</si>
  <si>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</si>
  <si>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</si>
  <si>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</si>
  <si>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</si>
  <si>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</si>
  <si>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</si>
  <si>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</si>
  <si>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</si>
  <si>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</si>
  <si>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</si>
  <si>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</si>
  <si>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</si>
  <si>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</si>
  <si>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</si>
  <si>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</si>
  <si>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</si>
  <si>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</si>
  <si>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</si>
  <si>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</si>
  <si>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</si>
  <si>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</si>
  <si>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</si>
  <si>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</si>
  <si>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</si>
  <si>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</si>
  <si>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</si>
  <si>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</si>
  <si>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</si>
  <si>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</si>
  <si>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</si>
  <si>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</si>
  <si>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</si>
  <si>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</si>
  <si>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</si>
  <si>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</si>
  <si>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</si>
  <si>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</si>
  <si>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</si>
  <si>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</si>
  <si>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</si>
  <si>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</si>
  <si>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</si>
  <si>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</si>
  <si>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</si>
  <si>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</si>
  <si>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</si>
  <si>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</si>
  <si>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</si>
  <si>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</si>
  <si>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</si>
  <si>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</si>
  <si>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</si>
  <si>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</si>
  <si>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</si>
  <si>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</si>
  <si>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</si>
  <si>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</si>
  <si>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</si>
  <si>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</si>
  <si>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</si>
  <si>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</si>
  <si>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</si>
  <si>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</si>
  <si>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</si>
  <si>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</si>
  <si>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</si>
  <si>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</si>
  <si>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</si>
  <si>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</si>
  <si>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</si>
  <si>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</si>
  <si>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</si>
  <si>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</si>
  <si>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</si>
  <si>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</si>
  <si>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</si>
  <si>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</si>
  <si>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</si>
  <si>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</si>
  <si>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</si>
  <si>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</si>
  <si>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</si>
  <si>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</si>
  <si>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</si>
  <si>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</si>
  <si>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</si>
  <si>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</si>
  <si>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</si>
  <si>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</si>
  <si>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</si>
  <si>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</si>
  <si>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</si>
  <si>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</si>
  <si>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</si>
  <si>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</si>
  <si>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02A</t>
  </si>
  <si>
    <t>IN0020250018</t>
  </si>
  <si>
    <t>6.90 GS 15.04.2065</t>
  </si>
  <si>
    <t>IN0020250026</t>
  </si>
  <si>
    <t>6.33 GS 05.05.2035</t>
  </si>
  <si>
    <t>IN0020250042</t>
  </si>
  <si>
    <t>6.68 GS 07.07.2040</t>
  </si>
  <si>
    <t>IN0020250067</t>
  </si>
  <si>
    <t>6.01 GS 2030</t>
  </si>
  <si>
    <t>NCA</t>
  </si>
  <si>
    <t>IN0020250075</t>
  </si>
  <si>
    <t>07.24 GS 18.08.2055</t>
  </si>
  <si>
    <t>IN0020250091</t>
  </si>
  <si>
    <t>6.48 GS 06.10.2035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</si>
  <si>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</si>
  <si>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</si>
  <si>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</si>
  <si>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</si>
  <si>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</si>
  <si>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</si>
  <si>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</si>
  <si>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</si>
  <si>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</si>
  <si>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</si>
  <si>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</si>
  <si>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</si>
  <si>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</si>
  <si>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</si>
  <si>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</si>
  <si>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</si>
  <si>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</si>
  <si>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</si>
  <si>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</si>
  <si>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</si>
  <si>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</si>
  <si>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</si>
  <si>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</si>
  <si>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</si>
  <si>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</si>
  <si>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</si>
  <si>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</si>
  <si>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</si>
  <si>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</si>
  <si>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</si>
  <si>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</si>
  <si>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</si>
  <si>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</si>
  <si>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</si>
  <si>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</si>
  <si>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</si>
  <si>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IND AAA(CE)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</si>
  <si>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</si>
  <si>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</si>
  <si>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</si>
  <si>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</si>
  <si>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</si>
  <si>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</si>
  <si>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</si>
  <si>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</si>
  <si>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</si>
  <si>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</si>
  <si>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</si>
  <si>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</si>
  <si>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</si>
  <si>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</si>
  <si>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</si>
  <si>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</si>
  <si>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</si>
  <si>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</si>
  <si>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</si>
  <si>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</si>
  <si>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</si>
  <si>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</si>
  <si>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</si>
  <si>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</si>
  <si>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</si>
  <si>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</si>
  <si>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</si>
  <si>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</si>
  <si>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</si>
  <si>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</si>
  <si>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</si>
  <si>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</si>
  <si>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</si>
  <si>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</si>
  <si>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</si>
  <si>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CRISIL AAA(CE)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</si>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</sst>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164" fontId="0" fillId="0" borderId="0" xfId="2" applyFont="1"/>
    <xf numFmtId="9" fontId="2" fillId="0" borderId="0" xfId="3" applyFont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5" fillId="0" borderId="0" xfId="1" applyFont="1" applyAlignment="1">
      <alignment vertical="top"/>
    </xf>
    <xf numFmtId="0" fontId="8" fillId="0" borderId="7" xfId="0" applyFont="1" applyBorder="1"/>
    <xf numFmtId="0" fontId="5" fillId="0" borderId="5" xfId="1" applyFont="1" applyBorder="1"/>
    <xf numFmtId="43" fontId="0" fillId="0" borderId="5" xfId="3" applyNumberFormat="1" applyFont="1" applyFill="1" applyBorder="1"/>
    <xf numFmtId="0" fontId="8" fillId="0" borderId="8" xfId="0" applyFont="1" applyBorder="1"/>
    <xf numFmtId="9" fontId="1" fillId="0" borderId="5" xfId="3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6" xfId="1" quotePrefix="1" applyBorder="1"/>
    <xf numFmtId="0" fontId="3" fillId="3" borderId="5" xfId="1" applyFont="1" applyFill="1" applyBorder="1"/>
    <xf numFmtId="9" fontId="3" fillId="3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4" borderId="5" xfId="2" applyFont="1" applyFill="1" applyBorder="1" applyAlignment="1">
      <alignment horizontal="right"/>
    </xf>
    <xf numFmtId="9" fontId="0" fillId="0" borderId="0" xfId="3" applyFont="1"/>
    <xf numFmtId="10" fontId="0" fillId="4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0" fillId="0" borderId="5" xfId="3" applyFont="1" applyBorder="1" applyAlignment="1">
      <alignment vertical="top"/>
    </xf>
    <xf numFmtId="164" fontId="8" fillId="0" borderId="0" xfId="2" applyFont="1" applyFill="1" applyBorder="1"/>
    <xf numFmtId="165" fontId="8" fillId="0" borderId="0" xfId="2" applyNumberFormat="1" applyFont="1" applyFill="1" applyBorder="1" applyAlignment="1">
      <alignment vertical="top"/>
    </xf>
    <xf numFmtId="9" fontId="8" fillId="0" borderId="0" xfId="3" applyFont="1" applyFill="1" applyBorder="1" applyAlignment="1">
      <alignment vertical="center"/>
    </xf>
    <xf numFmtId="9" fontId="5" fillId="0" borderId="0" xfId="3" applyFont="1" applyFill="1" applyBorder="1"/>
    <xf numFmtId="0" fontId="8" fillId="0" borderId="0" xfId="1" applyFont="1"/>
    <xf numFmtId="10" fontId="5" fillId="0" borderId="0" xfId="3" applyNumberFormat="1" applyFont="1" applyFill="1" applyBorder="1"/>
  </cellXfs>
  <cellStyles count="6">
    <cellStyle name="Comma 2 10" xfId="2" xr:uid="{9881575D-7EAD-4CAB-8317-2FF5330A2657}"/>
    <cellStyle name="Comma 3" xfId="4" xr:uid="{F1CAEC99-1928-4BC1-841E-56D481E01BE1}"/>
    <cellStyle name="Normal" xfId="0" builtinId="0"/>
    <cellStyle name="Normal 2 10" xfId="1" xr:uid="{E5CD1D02-C1E5-4BF7-BBD0-80073D50B279}"/>
    <cellStyle name="Percent 2 9" xfId="5" xr:uid="{5EB5C60C-CCCD-4240-A172-C5BB176B02A5}"/>
    <cellStyle name="Percent 3" xfId="3" xr:uid="{B1032F29-2EA2-4CBD-84CF-25C0C097C6E2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CDD218-E84F-4304-B56D-8FC32406DCDA}" name="Table134567685789" displayName="Table134567685789" ref="B6:H88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9D73BCC8-4EC6-48E8-8F32-FA023B0A1C3F}" name="ISIN No." dataDxfId="6"/>
    <tableColumn id="2" xr3:uid="{072AF427-8007-4999-B3CD-70E06BDC276F}" name="Name of the Instrument" dataDxfId="5"/>
    <tableColumn id="3" xr3:uid="{3BADAFE5-D7FB-418E-9659-CB15D3ECDD04}" name="Industry " dataDxfId="4"/>
    <tableColumn id="4" xr3:uid="{AA8F3E1A-F060-443F-B9FC-46E0C1285698}" name="Quantity" dataDxfId="3"/>
    <tableColumn id="5" xr3:uid="{AC7C29F4-62B5-4729-9E33-1C44CA087AD3}" name="Market Value" dataDxfId="2"/>
    <tableColumn id="6" xr3:uid="{65E12B6D-8EBC-48A6-9200-2ACFBDF7A091}" name="% of Portfolio" dataDxfId="1">
      <calculatedColumnFormula>+F7/$F$101</calculatedColumnFormula>
    </tableColumn>
    <tableColumn id="7" xr3:uid="{5DF97E58-1B23-4496-AE8A-4039BE974AB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E9B0-62F5-4883-8319-4C53F4F47E0F}">
  <sheetPr>
    <tabColor rgb="FF7030A0"/>
  </sheetPr>
  <dimension ref="A1:M137"/>
  <sheetViews>
    <sheetView showGridLines="0" tabSelected="1" topLeftCell="C1" zoomScaleNormal="10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4" customWidth="1"/>
    <col min="2" max="2" width="16.5703125" style="4" customWidth="1"/>
    <col min="3" max="3" width="52.7109375" style="4" customWidth="1"/>
    <col min="4" max="4" width="62" style="4" customWidth="1"/>
    <col min="5" max="5" width="19.42578125" style="52" customWidth="1"/>
    <col min="6" max="6" width="29.5703125" style="4" customWidth="1"/>
    <col min="7" max="7" width="20.5703125" style="55" customWidth="1"/>
    <col min="8" max="8" width="20.7109375" style="4" bestFit="1" customWidth="1"/>
    <col min="9" max="9" width="12" style="4" bestFit="1" customWidth="1"/>
    <col min="10" max="11" width="9.140625" style="4"/>
    <col min="12" max="12" width="16.140625" style="4" bestFit="1" customWidth="1"/>
    <col min="13" max="13" width="14" style="4" bestFit="1" customWidth="1"/>
    <col min="14" max="14" width="9.140625" style="4"/>
    <col min="15" max="15" width="10" style="4" bestFit="1" customWidth="1"/>
    <col min="16" max="16384" width="9.140625" style="4"/>
  </cols>
  <sheetData>
    <row r="1" spans="1:13" s="1" customFormat="1" x14ac:dyDescent="0.25">
      <c r="E1" s="2"/>
      <c r="G1" s="3"/>
      <c r="I1" s="4"/>
      <c r="J1" s="4"/>
      <c r="K1" s="4"/>
      <c r="L1" s="4"/>
      <c r="M1" s="4"/>
    </row>
    <row r="2" spans="1:13" s="1" customFormat="1" x14ac:dyDescent="0.25">
      <c r="B2" s="5" t="s">
        <v>0</v>
      </c>
      <c r="D2" s="6" t="s">
        <v>1</v>
      </c>
      <c r="E2" s="2"/>
      <c r="G2" s="3"/>
      <c r="I2" s="4"/>
      <c r="J2" s="4"/>
      <c r="K2" s="4"/>
      <c r="L2" s="4"/>
      <c r="M2" s="4"/>
    </row>
    <row r="3" spans="1:13" s="1" customFormat="1" x14ac:dyDescent="0.25">
      <c r="A3" s="7" t="s">
        <v>2</v>
      </c>
      <c r="B3" s="5" t="s">
        <v>3</v>
      </c>
      <c r="D3" s="5" t="s">
        <v>4</v>
      </c>
      <c r="E3" s="2"/>
      <c r="G3" s="8"/>
      <c r="I3" s="4"/>
      <c r="J3" s="4"/>
      <c r="K3" s="4"/>
      <c r="L3" s="4"/>
      <c r="M3" s="4"/>
    </row>
    <row r="4" spans="1:13" s="1" customFormat="1" x14ac:dyDescent="0.25">
      <c r="B4" s="5" t="s">
        <v>5</v>
      </c>
      <c r="D4" s="5" t="s">
        <v>6</v>
      </c>
      <c r="E4" s="2"/>
      <c r="G4" s="8"/>
      <c r="I4" s="4"/>
      <c r="J4" s="4"/>
      <c r="K4" s="4"/>
      <c r="L4" s="4"/>
      <c r="M4" s="4"/>
    </row>
    <row r="5" spans="1:13" s="1" customFormat="1" x14ac:dyDescent="0.25">
      <c r="E5" s="2"/>
      <c r="G5" s="8"/>
      <c r="I5" s="4"/>
      <c r="J5" s="4"/>
      <c r="K5" s="4"/>
      <c r="L5" s="4"/>
      <c r="M5" s="4"/>
    </row>
    <row r="6" spans="1:13" s="1" customFormat="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I6" s="4"/>
      <c r="J6" s="4"/>
      <c r="K6" s="4"/>
      <c r="L6" s="4"/>
      <c r="M6" s="4"/>
    </row>
    <row r="7" spans="1:13" s="1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188945500</v>
      </c>
      <c r="G7" s="18">
        <f t="shared" ref="G7:G70" si="0">+F7/$F$101</f>
        <v>8.4502145536143724E-3</v>
      </c>
      <c r="H7" s="19"/>
      <c r="I7" s="4"/>
      <c r="J7" s="4"/>
      <c r="K7" s="4"/>
      <c r="L7" s="4"/>
      <c r="M7" s="4"/>
    </row>
    <row r="8" spans="1:13" s="1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37652750</v>
      </c>
      <c r="G8" s="18">
        <f t="shared" si="0"/>
        <v>1.6839449260956391E-3</v>
      </c>
      <c r="H8" s="19"/>
      <c r="I8" s="4"/>
      <c r="J8" s="4"/>
      <c r="K8" s="4"/>
      <c r="L8" s="4"/>
      <c r="M8" s="4"/>
    </row>
    <row r="9" spans="1:13" s="1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66497250</v>
      </c>
      <c r="G9" s="18">
        <f t="shared" si="0"/>
        <v>2.9739582563508174E-3</v>
      </c>
      <c r="H9" s="19"/>
      <c r="I9" s="4"/>
      <c r="J9" s="4"/>
      <c r="K9" s="4"/>
      <c r="L9" s="4"/>
      <c r="M9" s="4"/>
    </row>
    <row r="10" spans="1:13" s="1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27684000</v>
      </c>
      <c r="G10" s="18">
        <f t="shared" si="0"/>
        <v>1.2381122583086674E-3</v>
      </c>
      <c r="H10" s="19"/>
      <c r="I10" s="4"/>
      <c r="J10" s="4"/>
      <c r="K10" s="4"/>
      <c r="L10" s="4"/>
      <c r="M10" s="4"/>
    </row>
    <row r="11" spans="1:13" s="1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175528800</v>
      </c>
      <c r="G11" s="18">
        <f t="shared" si="0"/>
        <v>7.8501791275180765E-3</v>
      </c>
      <c r="H11" s="19"/>
      <c r="I11" s="4"/>
      <c r="J11" s="4"/>
      <c r="K11" s="4"/>
      <c r="L11" s="4"/>
      <c r="M11" s="4"/>
    </row>
    <row r="12" spans="1:13" s="1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1884165.4</v>
      </c>
      <c r="G12" s="18">
        <f t="shared" si="0"/>
        <v>8.4265578616567454E-5</v>
      </c>
      <c r="H12" s="19"/>
      <c r="I12" s="4"/>
      <c r="J12" s="4"/>
      <c r="K12" s="4"/>
      <c r="L12" s="4"/>
      <c r="M12" s="4"/>
    </row>
    <row r="13" spans="1:13" s="1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68927000</v>
      </c>
      <c r="G13" s="18">
        <f t="shared" si="0"/>
        <v>3.0826240293469697E-3</v>
      </c>
      <c r="H13" s="19"/>
      <c r="I13" s="4"/>
      <c r="J13" s="4"/>
      <c r="K13" s="4"/>
      <c r="L13" s="4"/>
      <c r="M13" s="4"/>
    </row>
    <row r="14" spans="1:13" s="1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64155500</v>
      </c>
      <c r="G14" s="18">
        <f t="shared" si="0"/>
        <v>2.8692281096634052E-3</v>
      </c>
      <c r="H14" s="19"/>
      <c r="I14" s="4"/>
      <c r="J14" s="4"/>
      <c r="K14" s="4"/>
      <c r="L14" s="4"/>
      <c r="M14" s="4"/>
    </row>
    <row r="15" spans="1:13" s="1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74163350</v>
      </c>
      <c r="G15" s="18">
        <f t="shared" si="0"/>
        <v>3.316809447776192E-3</v>
      </c>
      <c r="H15" s="19"/>
      <c r="I15" s="4"/>
      <c r="J15" s="4"/>
      <c r="K15" s="4"/>
      <c r="L15" s="4"/>
      <c r="M15" s="4"/>
    </row>
    <row r="16" spans="1:13" s="1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79450350</v>
      </c>
      <c r="G16" s="18">
        <f t="shared" si="0"/>
        <v>3.553260087484252E-3</v>
      </c>
      <c r="H16" s="19"/>
      <c r="I16" s="4"/>
      <c r="J16" s="4"/>
      <c r="K16" s="4"/>
      <c r="L16" s="4"/>
      <c r="M16" s="4"/>
    </row>
    <row r="17" spans="1:13" s="1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57199380</v>
      </c>
      <c r="G17" s="18">
        <f t="shared" si="0"/>
        <v>2.558129372404841E-3</v>
      </c>
      <c r="H17" s="19"/>
      <c r="I17" s="4"/>
      <c r="J17" s="4"/>
      <c r="K17" s="4"/>
      <c r="L17" s="4"/>
      <c r="M17" s="4"/>
    </row>
    <row r="18" spans="1:13" s="1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63300120</v>
      </c>
      <c r="G18" s="18">
        <f t="shared" si="0"/>
        <v>2.8309729274819261E-3</v>
      </c>
      <c r="H18" s="19"/>
      <c r="I18" s="4"/>
      <c r="J18" s="4"/>
      <c r="K18" s="4"/>
      <c r="L18" s="4"/>
      <c r="M18" s="4"/>
    </row>
    <row r="19" spans="1:13" s="1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56897676.75</v>
      </c>
      <c r="G19" s="18">
        <f t="shared" si="0"/>
        <v>2.5446362900397E-3</v>
      </c>
      <c r="H19" s="19"/>
      <c r="I19" s="4"/>
      <c r="J19" s="4"/>
      <c r="K19" s="4"/>
      <c r="L19" s="4"/>
      <c r="M19" s="4"/>
    </row>
    <row r="20" spans="1:13" s="1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36579845.119999997</v>
      </c>
      <c r="G20" s="18">
        <f t="shared" si="0"/>
        <v>1.635961372999006E-3</v>
      </c>
      <c r="H20" s="19"/>
      <c r="I20" s="4"/>
      <c r="J20" s="4"/>
      <c r="K20" s="4"/>
      <c r="L20" s="4"/>
      <c r="M20" s="4"/>
    </row>
    <row r="21" spans="1:13" s="1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22601380</v>
      </c>
      <c r="G21" s="18">
        <f t="shared" si="0"/>
        <v>1.0108021107026568E-3</v>
      </c>
      <c r="H21" s="19"/>
      <c r="I21" s="4"/>
      <c r="J21" s="4"/>
      <c r="K21" s="4"/>
      <c r="L21" s="4"/>
      <c r="M21" s="4"/>
    </row>
    <row r="22" spans="1:13" s="1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55692800</v>
      </c>
      <c r="G22" s="18">
        <f t="shared" si="0"/>
        <v>2.4907505555386848E-3</v>
      </c>
      <c r="H22" s="19"/>
      <c r="I22" s="4"/>
      <c r="J22" s="4"/>
      <c r="K22" s="4"/>
      <c r="L22" s="4"/>
      <c r="M22" s="4"/>
    </row>
    <row r="23" spans="1:13" s="1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6538576.3799999999</v>
      </c>
      <c r="G23" s="18">
        <f t="shared" si="0"/>
        <v>2.9242492298676168E-4</v>
      </c>
      <c r="H23" s="19"/>
      <c r="I23" s="4"/>
      <c r="J23" s="4"/>
      <c r="K23" s="4"/>
      <c r="L23" s="4"/>
      <c r="M23" s="4"/>
    </row>
    <row r="24" spans="1:13" s="1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17296696.100000001</v>
      </c>
      <c r="G24" s="18">
        <f t="shared" si="0"/>
        <v>7.7356059347094791E-4</v>
      </c>
      <c r="H24" s="19"/>
      <c r="I24" s="4"/>
      <c r="J24" s="4"/>
      <c r="K24" s="4"/>
      <c r="L24" s="4"/>
      <c r="M24" s="4"/>
    </row>
    <row r="25" spans="1:13" s="1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5279375</v>
      </c>
      <c r="G25" s="18">
        <f t="shared" si="0"/>
        <v>2.3610962663301259E-4</v>
      </c>
      <c r="H25" s="19"/>
      <c r="I25" s="4"/>
      <c r="J25" s="4"/>
      <c r="K25" s="4"/>
      <c r="L25" s="4"/>
      <c r="M25" s="4"/>
    </row>
    <row r="26" spans="1:13" s="1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46661250</v>
      </c>
      <c r="G26" s="18">
        <f t="shared" si="0"/>
        <v>2.0868323079397955E-3</v>
      </c>
      <c r="H26" s="19"/>
      <c r="I26" s="4"/>
      <c r="J26" s="4"/>
      <c r="K26" s="4"/>
      <c r="L26" s="4"/>
      <c r="M26" s="4"/>
    </row>
    <row r="27" spans="1:13" s="1" customFormat="1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63409570</v>
      </c>
      <c r="G27" s="18">
        <f t="shared" si="0"/>
        <v>2.8358678627034214E-3</v>
      </c>
      <c r="H27" s="19"/>
      <c r="I27" s="4"/>
      <c r="J27" s="4"/>
      <c r="K27" s="4"/>
      <c r="L27" s="4"/>
      <c r="M27" s="4"/>
    </row>
    <row r="28" spans="1:13" s="1" customFormat="1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3724330.68</v>
      </c>
      <c r="G28" s="18">
        <f t="shared" si="0"/>
        <v>1.6656333871200169E-4</v>
      </c>
      <c r="H28" s="19"/>
      <c r="I28" s="4"/>
      <c r="J28" s="4"/>
      <c r="K28" s="4"/>
      <c r="L28" s="4"/>
      <c r="M28" s="4"/>
    </row>
    <row r="29" spans="1:13" s="1" customFormat="1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3013350.04</v>
      </c>
      <c r="G29" s="18">
        <f t="shared" si="0"/>
        <v>1.347661328962185E-4</v>
      </c>
      <c r="H29" s="19"/>
      <c r="I29" s="4"/>
      <c r="J29" s="4"/>
      <c r="K29" s="4"/>
      <c r="L29" s="4"/>
      <c r="M29" s="4"/>
    </row>
    <row r="30" spans="1:13" s="1" customFormat="1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24427265</v>
      </c>
      <c r="G30" s="18">
        <f t="shared" si="0"/>
        <v>1.0924612134609981E-3</v>
      </c>
      <c r="H30" s="19"/>
      <c r="I30" s="4"/>
      <c r="J30" s="4"/>
      <c r="K30" s="4"/>
      <c r="L30" s="4"/>
      <c r="M30" s="4"/>
    </row>
    <row r="31" spans="1:13" s="1" customFormat="1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18213970</v>
      </c>
      <c r="G31" s="18">
        <f t="shared" si="0"/>
        <v>8.1458385816595574E-4</v>
      </c>
      <c r="H31" s="19"/>
      <c r="I31" s="4"/>
      <c r="J31" s="4"/>
      <c r="K31" s="4"/>
      <c r="L31" s="4"/>
      <c r="M31" s="4"/>
    </row>
    <row r="32" spans="1:13" s="1" customFormat="1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104053100</v>
      </c>
      <c r="G32" s="18">
        <f t="shared" si="0"/>
        <v>4.6535695212042184E-3</v>
      </c>
      <c r="H32" s="19"/>
      <c r="I32" s="4"/>
      <c r="J32" s="4"/>
      <c r="K32" s="4"/>
      <c r="L32" s="4"/>
      <c r="M32" s="4"/>
    </row>
    <row r="33" spans="1:13" s="1" customFormat="1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49443850</v>
      </c>
      <c r="G33" s="18">
        <f t="shared" si="0"/>
        <v>2.2112786007432092E-3</v>
      </c>
      <c r="H33" s="19"/>
      <c r="I33" s="4"/>
      <c r="J33" s="4"/>
      <c r="K33" s="4"/>
      <c r="L33" s="4"/>
      <c r="M33" s="4"/>
    </row>
    <row r="34" spans="1:13" s="1" customFormat="1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16681216</v>
      </c>
      <c r="G34" s="18">
        <f t="shared" si="0"/>
        <v>7.4603446081110652E-4</v>
      </c>
      <c r="H34" s="19"/>
      <c r="I34" s="4"/>
      <c r="J34" s="4"/>
      <c r="K34" s="4"/>
      <c r="L34" s="4"/>
      <c r="M34" s="4"/>
    </row>
    <row r="35" spans="1:13" s="1" customFormat="1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46859750</v>
      </c>
      <c r="G35" s="18">
        <f t="shared" si="0"/>
        <v>2.0957098286475788E-3</v>
      </c>
      <c r="H35" s="19"/>
      <c r="I35" s="4"/>
      <c r="J35" s="4"/>
      <c r="K35" s="4"/>
      <c r="L35" s="4"/>
      <c r="M35" s="4"/>
    </row>
    <row r="36" spans="1:13" s="1" customFormat="1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41197182.359999999</v>
      </c>
      <c r="G36" s="18">
        <f t="shared" si="0"/>
        <v>1.8424626675225253E-3</v>
      </c>
      <c r="H36" s="19"/>
      <c r="I36" s="4"/>
      <c r="J36" s="4"/>
      <c r="K36" s="4"/>
      <c r="L36" s="4"/>
      <c r="M36" s="4"/>
    </row>
    <row r="37" spans="1:13" s="1" customFormat="1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46775550</v>
      </c>
      <c r="G37" s="18">
        <f t="shared" si="0"/>
        <v>2.0919441498385345E-3</v>
      </c>
      <c r="H37" s="19"/>
      <c r="I37" s="4"/>
      <c r="J37" s="4"/>
      <c r="K37" s="4"/>
      <c r="L37" s="4"/>
      <c r="M37" s="4"/>
    </row>
    <row r="38" spans="1:13" s="1" customFormat="1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40867260</v>
      </c>
      <c r="G38" s="18">
        <f t="shared" si="0"/>
        <v>1.8277075411605066E-3</v>
      </c>
      <c r="H38" s="19"/>
      <c r="I38" s="4"/>
      <c r="J38" s="4"/>
      <c r="K38" s="4"/>
      <c r="L38" s="4"/>
      <c r="M38" s="4"/>
    </row>
    <row r="39" spans="1:13" s="1" customFormat="1" x14ac:dyDescent="0.25">
      <c r="A39" s="20"/>
      <c r="B39" s="15" t="s">
        <v>79</v>
      </c>
      <c r="C39" s="16" t="s">
        <v>80</v>
      </c>
      <c r="D39" s="16" t="s">
        <v>16</v>
      </c>
      <c r="E39" s="17">
        <v>596400</v>
      </c>
      <c r="F39" s="17">
        <v>57071305.200000003</v>
      </c>
      <c r="G39" s="18">
        <f t="shared" si="0"/>
        <v>2.5524014797643113E-3</v>
      </c>
      <c r="H39" s="19"/>
      <c r="I39" s="4"/>
      <c r="J39" s="4"/>
      <c r="K39" s="4"/>
      <c r="L39" s="4"/>
      <c r="M39" s="4"/>
    </row>
    <row r="40" spans="1:13" s="1" customFormat="1" x14ac:dyDescent="0.25">
      <c r="A40" s="20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150705150</v>
      </c>
      <c r="G40" s="18">
        <f t="shared" si="0"/>
        <v>6.7399903773026461E-3</v>
      </c>
      <c r="H40" s="19"/>
      <c r="I40" s="4"/>
      <c r="J40" s="4"/>
      <c r="K40" s="4"/>
      <c r="L40" s="4"/>
      <c r="M40" s="4"/>
    </row>
    <row r="41" spans="1:13" s="1" customFormat="1" x14ac:dyDescent="0.25">
      <c r="A41" s="20"/>
      <c r="B41" s="15" t="s">
        <v>83</v>
      </c>
      <c r="C41" s="16" t="s">
        <v>84</v>
      </c>
      <c r="D41" s="16" t="s">
        <v>16</v>
      </c>
      <c r="E41" s="17">
        <v>350000</v>
      </c>
      <c r="F41" s="17">
        <v>36168650</v>
      </c>
      <c r="G41" s="18">
        <f t="shared" si="0"/>
        <v>1.617571482859261E-3</v>
      </c>
      <c r="H41" s="19"/>
      <c r="I41" s="4"/>
      <c r="J41" s="4"/>
      <c r="K41" s="4"/>
      <c r="L41" s="4"/>
      <c r="M41" s="4"/>
    </row>
    <row r="42" spans="1:13" s="1" customFormat="1" x14ac:dyDescent="0.25">
      <c r="A42" s="20"/>
      <c r="B42" s="15" t="s">
        <v>85</v>
      </c>
      <c r="C42" s="16" t="s">
        <v>86</v>
      </c>
      <c r="D42" s="16" t="s">
        <v>16</v>
      </c>
      <c r="E42" s="17">
        <v>1000000</v>
      </c>
      <c r="F42" s="17">
        <v>104330500</v>
      </c>
      <c r="G42" s="18">
        <f t="shared" si="0"/>
        <v>4.665975688681997E-3</v>
      </c>
      <c r="H42" s="19"/>
      <c r="I42" s="4"/>
      <c r="J42" s="4"/>
      <c r="K42" s="4"/>
      <c r="L42" s="4"/>
      <c r="M42" s="4"/>
    </row>
    <row r="43" spans="1:13" s="1" customFormat="1" x14ac:dyDescent="0.25">
      <c r="A43" s="20"/>
      <c r="B43" s="15" t="s">
        <v>87</v>
      </c>
      <c r="C43" s="16" t="s">
        <v>88</v>
      </c>
      <c r="D43" s="16" t="s">
        <v>16</v>
      </c>
      <c r="E43" s="17">
        <v>1500000</v>
      </c>
      <c r="F43" s="17">
        <v>155795400</v>
      </c>
      <c r="G43" s="18">
        <f t="shared" si="0"/>
        <v>6.9676417615988353E-3</v>
      </c>
      <c r="H43" s="19"/>
      <c r="I43" s="4"/>
      <c r="J43" s="4"/>
      <c r="K43" s="4"/>
      <c r="L43" s="4"/>
      <c r="M43" s="4"/>
    </row>
    <row r="44" spans="1:13" s="1" customFormat="1" x14ac:dyDescent="0.25">
      <c r="A44" s="20"/>
      <c r="B44" s="15" t="s">
        <v>89</v>
      </c>
      <c r="C44" s="16" t="s">
        <v>90</v>
      </c>
      <c r="D44" s="16" t="s">
        <v>16</v>
      </c>
      <c r="E44" s="17">
        <v>7145000</v>
      </c>
      <c r="F44" s="17">
        <v>707612220</v>
      </c>
      <c r="G44" s="18">
        <f t="shared" si="0"/>
        <v>3.1646559879750381E-2</v>
      </c>
      <c r="H44" s="19"/>
      <c r="I44" s="4"/>
      <c r="J44" s="4"/>
      <c r="K44" s="4"/>
      <c r="L44" s="4"/>
      <c r="M44" s="4"/>
    </row>
    <row r="45" spans="1:13" s="1" customFormat="1" x14ac:dyDescent="0.25">
      <c r="A45" s="20"/>
      <c r="B45" s="15" t="s">
        <v>91</v>
      </c>
      <c r="C45" s="16" t="s">
        <v>92</v>
      </c>
      <c r="D45" s="16" t="s">
        <v>16</v>
      </c>
      <c r="E45" s="17">
        <v>6660000</v>
      </c>
      <c r="F45" s="17">
        <v>672656670</v>
      </c>
      <c r="G45" s="18">
        <f t="shared" si="0"/>
        <v>3.0083241900017627E-2</v>
      </c>
      <c r="H45" s="19"/>
      <c r="I45" s="4"/>
      <c r="J45" s="4"/>
      <c r="K45" s="4"/>
      <c r="L45" s="4"/>
      <c r="M45" s="4"/>
    </row>
    <row r="46" spans="1:13" s="1" customFormat="1" x14ac:dyDescent="0.25">
      <c r="A46" s="20"/>
      <c r="B46" s="15" t="s">
        <v>93</v>
      </c>
      <c r="C46" s="16" t="s">
        <v>94</v>
      </c>
      <c r="D46" s="16" t="s">
        <v>16</v>
      </c>
      <c r="E46" s="17">
        <v>1000000</v>
      </c>
      <c r="F46" s="17">
        <v>102662600</v>
      </c>
      <c r="G46" s="18">
        <f t="shared" si="0"/>
        <v>4.5913821532235005E-3</v>
      </c>
      <c r="H46" s="19"/>
      <c r="I46" s="4"/>
      <c r="J46" s="4"/>
      <c r="K46" s="4"/>
      <c r="L46" s="4"/>
      <c r="M46" s="4"/>
    </row>
    <row r="47" spans="1:13" s="1" customFormat="1" x14ac:dyDescent="0.25">
      <c r="A47" s="20"/>
      <c r="B47" s="15" t="s">
        <v>95</v>
      </c>
      <c r="C47" s="16" t="s">
        <v>96</v>
      </c>
      <c r="D47" s="16" t="s">
        <v>16</v>
      </c>
      <c r="E47" s="17">
        <v>3491000</v>
      </c>
      <c r="F47" s="17">
        <v>354427964.19999999</v>
      </c>
      <c r="G47" s="18">
        <f t="shared" si="0"/>
        <v>1.5851091141576561E-2</v>
      </c>
      <c r="H47" s="19"/>
      <c r="I47" s="4"/>
      <c r="J47" s="4"/>
      <c r="K47" s="4"/>
      <c r="L47" s="4"/>
      <c r="M47" s="4"/>
    </row>
    <row r="48" spans="1:13" s="1" customFormat="1" x14ac:dyDescent="0.25">
      <c r="A48" s="20"/>
      <c r="B48" s="15" t="s">
        <v>97</v>
      </c>
      <c r="C48" s="16" t="s">
        <v>98</v>
      </c>
      <c r="D48" s="16" t="s">
        <v>16</v>
      </c>
      <c r="E48" s="17">
        <v>3000000</v>
      </c>
      <c r="F48" s="17">
        <v>314130000</v>
      </c>
      <c r="G48" s="18">
        <f t="shared" si="0"/>
        <v>1.4048844231415319E-2</v>
      </c>
      <c r="H48" s="19"/>
      <c r="I48" s="4"/>
      <c r="J48" s="4"/>
      <c r="K48" s="4"/>
      <c r="L48" s="4"/>
      <c r="M48" s="4"/>
    </row>
    <row r="49" spans="1:13" s="1" customFormat="1" x14ac:dyDescent="0.25">
      <c r="A49" s="20"/>
      <c r="B49" s="15" t="s">
        <v>99</v>
      </c>
      <c r="C49" s="16" t="s">
        <v>100</v>
      </c>
      <c r="D49" s="16" t="s">
        <v>16</v>
      </c>
      <c r="E49" s="17">
        <v>1500000</v>
      </c>
      <c r="F49" s="17">
        <v>154828200</v>
      </c>
      <c r="G49" s="18">
        <f t="shared" si="0"/>
        <v>6.9243856506236816E-3</v>
      </c>
      <c r="H49" s="19"/>
      <c r="I49" s="4"/>
      <c r="J49" s="4"/>
      <c r="K49" s="4"/>
      <c r="L49" s="4"/>
      <c r="M49" s="4"/>
    </row>
    <row r="50" spans="1:13" s="1" customFormat="1" x14ac:dyDescent="0.25">
      <c r="A50" s="20"/>
      <c r="B50" s="15" t="s">
        <v>101</v>
      </c>
      <c r="C50" s="16" t="s">
        <v>102</v>
      </c>
      <c r="D50" s="16" t="s">
        <v>16</v>
      </c>
      <c r="E50" s="17">
        <v>3000000</v>
      </c>
      <c r="F50" s="17">
        <v>308851200</v>
      </c>
      <c r="G50" s="18">
        <f t="shared" si="0"/>
        <v>1.3812760320522392E-2</v>
      </c>
      <c r="H50" s="19"/>
      <c r="I50" s="4"/>
      <c r="J50" s="4"/>
      <c r="K50" s="4"/>
      <c r="L50" s="4"/>
      <c r="M50" s="4"/>
    </row>
    <row r="51" spans="1:13" s="1" customFormat="1" x14ac:dyDescent="0.25">
      <c r="A51" s="20"/>
      <c r="B51" s="15" t="s">
        <v>103</v>
      </c>
      <c r="C51" s="16" t="s">
        <v>104</v>
      </c>
      <c r="D51" s="16" t="s">
        <v>16</v>
      </c>
      <c r="E51" s="17">
        <v>19898200</v>
      </c>
      <c r="F51" s="17">
        <v>1995632264.22</v>
      </c>
      <c r="G51" s="18">
        <f t="shared" si="0"/>
        <v>8.9250714109487914E-2</v>
      </c>
      <c r="H51" s="19"/>
      <c r="I51" s="4"/>
      <c r="J51" s="4"/>
      <c r="K51" s="4"/>
      <c r="L51" s="4"/>
      <c r="M51" s="4"/>
    </row>
    <row r="52" spans="1:13" s="1" customFormat="1" x14ac:dyDescent="0.25">
      <c r="A52" s="20"/>
      <c r="B52" s="15" t="s">
        <v>105</v>
      </c>
      <c r="C52" s="16" t="s">
        <v>106</v>
      </c>
      <c r="D52" s="16" t="s">
        <v>16</v>
      </c>
      <c r="E52" s="17">
        <v>940000</v>
      </c>
      <c r="F52" s="17">
        <v>96989294</v>
      </c>
      <c r="G52" s="18">
        <f t="shared" si="0"/>
        <v>4.3376547401424385E-3</v>
      </c>
      <c r="H52" s="19"/>
      <c r="I52" s="4"/>
      <c r="J52" s="4"/>
      <c r="K52" s="4"/>
      <c r="L52" s="4"/>
      <c r="M52" s="4"/>
    </row>
    <row r="53" spans="1:13" s="1" customFormat="1" x14ac:dyDescent="0.25">
      <c r="A53" s="20"/>
      <c r="B53" s="15" t="s">
        <v>107</v>
      </c>
      <c r="C53" s="16" t="s">
        <v>108</v>
      </c>
      <c r="D53" s="16" t="s">
        <v>16</v>
      </c>
      <c r="E53" s="17">
        <v>500000</v>
      </c>
      <c r="F53" s="17">
        <v>51004200</v>
      </c>
      <c r="G53" s="18">
        <f t="shared" si="0"/>
        <v>2.281062174730058E-3</v>
      </c>
      <c r="H53" s="19"/>
      <c r="I53" s="4"/>
      <c r="J53" s="4"/>
      <c r="K53" s="4"/>
      <c r="L53" s="4"/>
      <c r="M53" s="4"/>
    </row>
    <row r="54" spans="1:13" s="1" customFormat="1" x14ac:dyDescent="0.25">
      <c r="A54" s="20"/>
      <c r="B54" s="15" t="s">
        <v>109</v>
      </c>
      <c r="C54" s="16" t="s">
        <v>110</v>
      </c>
      <c r="D54" s="16" t="s">
        <v>16</v>
      </c>
      <c r="E54" s="17">
        <v>8500000</v>
      </c>
      <c r="F54" s="17">
        <v>834665150</v>
      </c>
      <c r="G54" s="18">
        <f t="shared" si="0"/>
        <v>3.7328751401460865E-2</v>
      </c>
      <c r="H54" s="19"/>
      <c r="I54" s="4"/>
      <c r="J54" s="4"/>
      <c r="K54" s="4"/>
      <c r="L54" s="4"/>
      <c r="M54" s="4"/>
    </row>
    <row r="55" spans="1:13" s="1" customFormat="1" x14ac:dyDescent="0.25">
      <c r="A55" s="4"/>
      <c r="B55" s="15" t="s">
        <v>111</v>
      </c>
      <c r="C55" s="16" t="s">
        <v>112</v>
      </c>
      <c r="D55" s="16" t="s">
        <v>16</v>
      </c>
      <c r="E55" s="17">
        <v>20375000</v>
      </c>
      <c r="F55" s="17">
        <v>2065138687.5</v>
      </c>
      <c r="G55" s="18">
        <f t="shared" si="0"/>
        <v>9.2359251701387882E-2</v>
      </c>
      <c r="H55" s="19"/>
      <c r="I55" s="4"/>
      <c r="J55" s="4"/>
      <c r="K55" s="4"/>
      <c r="L55" s="4"/>
      <c r="M55" s="4"/>
    </row>
    <row r="56" spans="1:13" s="1" customFormat="1" x14ac:dyDescent="0.25">
      <c r="A56" s="4"/>
      <c r="B56" s="15" t="s">
        <v>113</v>
      </c>
      <c r="C56" s="16" t="s">
        <v>114</v>
      </c>
      <c r="D56" s="16" t="s">
        <v>16</v>
      </c>
      <c r="E56" s="17">
        <v>3800000</v>
      </c>
      <c r="F56" s="17">
        <v>380767980</v>
      </c>
      <c r="G56" s="18">
        <f t="shared" si="0"/>
        <v>1.7029096359248284E-2</v>
      </c>
      <c r="H56" s="19"/>
      <c r="I56" s="4"/>
      <c r="J56" s="4"/>
      <c r="K56" s="4"/>
      <c r="L56" s="4"/>
      <c r="M56" s="4"/>
    </row>
    <row r="57" spans="1:13" s="1" customFormat="1" x14ac:dyDescent="0.25">
      <c r="A57" s="4"/>
      <c r="B57" s="15" t="s">
        <v>115</v>
      </c>
      <c r="C57" s="16" t="s">
        <v>116</v>
      </c>
      <c r="D57" s="16" t="s">
        <v>16</v>
      </c>
      <c r="E57" s="17">
        <v>8971800</v>
      </c>
      <c r="F57" s="17">
        <v>867841316.82000005</v>
      </c>
      <c r="G57" s="18">
        <f t="shared" si="0"/>
        <v>3.8812489980551146E-2</v>
      </c>
      <c r="H57" s="19"/>
      <c r="I57" s="4"/>
      <c r="J57" s="4"/>
      <c r="K57" s="4"/>
      <c r="L57" s="4"/>
      <c r="M57" s="4"/>
    </row>
    <row r="58" spans="1:13" s="1" customFormat="1" x14ac:dyDescent="0.25">
      <c r="A58" s="4"/>
      <c r="B58" s="15" t="s">
        <v>117</v>
      </c>
      <c r="C58" s="16" t="s">
        <v>118</v>
      </c>
      <c r="D58" s="16" t="s">
        <v>16</v>
      </c>
      <c r="E58" s="17">
        <v>4000000</v>
      </c>
      <c r="F58" s="17">
        <v>408930000</v>
      </c>
      <c r="G58" s="18">
        <f t="shared" si="0"/>
        <v>1.8288587118558131E-2</v>
      </c>
      <c r="H58" s="19"/>
      <c r="I58" s="4"/>
      <c r="J58" s="4"/>
      <c r="K58" s="4"/>
      <c r="L58" s="4"/>
      <c r="M58" s="4"/>
    </row>
    <row r="59" spans="1:13" s="1" customFormat="1" x14ac:dyDescent="0.25">
      <c r="A59" s="21" t="s">
        <v>119</v>
      </c>
      <c r="B59" s="15" t="s">
        <v>120</v>
      </c>
      <c r="C59" s="16" t="s">
        <v>121</v>
      </c>
      <c r="D59" s="16" t="s">
        <v>16</v>
      </c>
      <c r="E59" s="17">
        <v>8500000</v>
      </c>
      <c r="F59" s="17">
        <v>806999350</v>
      </c>
      <c r="G59" s="18">
        <f t="shared" si="0"/>
        <v>3.6091453102229686E-2</v>
      </c>
      <c r="H59" s="19"/>
      <c r="I59" s="4"/>
      <c r="J59" s="4"/>
      <c r="K59" s="4"/>
      <c r="L59" s="4"/>
      <c r="M59" s="4"/>
    </row>
    <row r="60" spans="1:13" s="1" customFormat="1" x14ac:dyDescent="0.25">
      <c r="A60" s="4"/>
      <c r="B60" s="15" t="s">
        <v>122</v>
      </c>
      <c r="C60" s="16" t="s">
        <v>123</v>
      </c>
      <c r="D60" s="16" t="s">
        <v>16</v>
      </c>
      <c r="E60" s="17">
        <v>11597400</v>
      </c>
      <c r="F60" s="17">
        <v>1143264733.5599999</v>
      </c>
      <c r="G60" s="18">
        <f t="shared" si="0"/>
        <v>5.1130258673335802E-2</v>
      </c>
      <c r="H60" s="19"/>
      <c r="I60" s="4"/>
      <c r="J60" s="4"/>
      <c r="K60" s="4"/>
      <c r="L60" s="4"/>
      <c r="M60" s="4"/>
    </row>
    <row r="61" spans="1:13" s="1" customFormat="1" x14ac:dyDescent="0.25">
      <c r="A61" s="4"/>
      <c r="B61" s="15" t="s">
        <v>124</v>
      </c>
      <c r="C61" s="16" t="s">
        <v>125</v>
      </c>
      <c r="D61" s="16" t="s">
        <v>16</v>
      </c>
      <c r="E61" s="17">
        <v>18644600</v>
      </c>
      <c r="F61" s="17">
        <v>1827963195.5</v>
      </c>
      <c r="G61" s="18">
        <f t="shared" si="0"/>
        <v>8.1752045950210697E-2</v>
      </c>
      <c r="H61" s="19"/>
      <c r="I61" s="4"/>
      <c r="J61" s="4"/>
      <c r="K61" s="4"/>
      <c r="L61" s="4"/>
      <c r="M61" s="4"/>
    </row>
    <row r="62" spans="1:13" s="1" customFormat="1" x14ac:dyDescent="0.25">
      <c r="A62" s="4"/>
      <c r="B62" s="15" t="s">
        <v>126</v>
      </c>
      <c r="C62" s="16" t="s">
        <v>127</v>
      </c>
      <c r="D62" s="16" t="s">
        <v>16</v>
      </c>
      <c r="E62" s="17">
        <v>9000000</v>
      </c>
      <c r="F62" s="17">
        <v>893836800</v>
      </c>
      <c r="G62" s="18">
        <f t="shared" si="0"/>
        <v>3.9975086656819557E-2</v>
      </c>
      <c r="H62" s="19"/>
      <c r="I62" s="4"/>
      <c r="J62" s="4"/>
      <c r="K62" s="4"/>
      <c r="L62" s="4"/>
      <c r="M62" s="4"/>
    </row>
    <row r="63" spans="1:13" s="1" customFormat="1" x14ac:dyDescent="0.25">
      <c r="A63" s="22" t="s">
        <v>128</v>
      </c>
      <c r="B63" s="15" t="s">
        <v>129</v>
      </c>
      <c r="C63" s="16" t="s">
        <v>130</v>
      </c>
      <c r="D63" s="16" t="s">
        <v>16</v>
      </c>
      <c r="E63" s="17">
        <v>4000000</v>
      </c>
      <c r="F63" s="17">
        <v>400828800</v>
      </c>
      <c r="G63" s="18">
        <f t="shared" si="0"/>
        <v>1.7926276938417612E-2</v>
      </c>
      <c r="H63" s="19"/>
      <c r="I63" s="4"/>
      <c r="J63" s="4"/>
      <c r="K63" s="4"/>
      <c r="L63" s="4"/>
      <c r="M63" s="4"/>
    </row>
    <row r="64" spans="1:13" s="1" customFormat="1" x14ac:dyDescent="0.25">
      <c r="A64" s="4"/>
      <c r="B64" s="15" t="s">
        <v>131</v>
      </c>
      <c r="C64" s="16" t="s">
        <v>132</v>
      </c>
      <c r="D64" s="16" t="s">
        <v>16</v>
      </c>
      <c r="E64" s="17">
        <v>452600</v>
      </c>
      <c r="F64" s="17">
        <v>45295393.32</v>
      </c>
      <c r="G64" s="18">
        <f t="shared" si="0"/>
        <v>2.0257470638059718E-3</v>
      </c>
      <c r="H64" s="19"/>
      <c r="I64" s="4"/>
      <c r="J64" s="4"/>
      <c r="K64" s="4"/>
      <c r="L64" s="4"/>
      <c r="M64" s="4"/>
    </row>
    <row r="65" spans="1:13" s="1" customFormat="1" x14ac:dyDescent="0.25">
      <c r="A65" s="4"/>
      <c r="B65" s="15" t="s">
        <v>133</v>
      </c>
      <c r="C65" s="16" t="s">
        <v>134</v>
      </c>
      <c r="D65" s="16" t="s">
        <v>135</v>
      </c>
      <c r="E65" s="17">
        <v>500000</v>
      </c>
      <c r="F65" s="17">
        <v>51497050</v>
      </c>
      <c r="G65" s="18">
        <f t="shared" si="0"/>
        <v>2.303103918210315E-3</v>
      </c>
      <c r="H65" s="19"/>
      <c r="I65" s="4"/>
      <c r="J65" s="4"/>
      <c r="K65" s="4"/>
      <c r="L65" s="4"/>
      <c r="M65" s="4"/>
    </row>
    <row r="66" spans="1:13" s="1" customFormat="1" x14ac:dyDescent="0.25">
      <c r="A66" s="4"/>
      <c r="B66" s="15" t="s">
        <v>136</v>
      </c>
      <c r="C66" s="16" t="s">
        <v>137</v>
      </c>
      <c r="D66" s="16" t="s">
        <v>135</v>
      </c>
      <c r="E66" s="17">
        <v>500000</v>
      </c>
      <c r="F66" s="17">
        <v>51666950</v>
      </c>
      <c r="G66" s="18">
        <f t="shared" si="0"/>
        <v>2.3107023603677573E-3</v>
      </c>
      <c r="H66" s="19"/>
      <c r="I66" s="4"/>
      <c r="J66" s="4"/>
      <c r="K66" s="4"/>
      <c r="L66" s="4"/>
      <c r="M66" s="4"/>
    </row>
    <row r="67" spans="1:13" s="1" customFormat="1" x14ac:dyDescent="0.25">
      <c r="A67" s="4"/>
      <c r="B67" s="15" t="s">
        <v>138</v>
      </c>
      <c r="C67" s="16" t="s">
        <v>139</v>
      </c>
      <c r="D67" s="16" t="s">
        <v>135</v>
      </c>
      <c r="E67" s="17">
        <v>4000000</v>
      </c>
      <c r="F67" s="17">
        <v>402605600</v>
      </c>
      <c r="G67" s="18">
        <f t="shared" si="0"/>
        <v>1.8005740811433173E-2</v>
      </c>
      <c r="H67" s="19"/>
      <c r="I67" s="4"/>
      <c r="J67" s="4"/>
      <c r="K67" s="4"/>
      <c r="L67" s="4"/>
      <c r="M67" s="4"/>
    </row>
    <row r="68" spans="1:13" s="1" customFormat="1" x14ac:dyDescent="0.25">
      <c r="A68" s="4"/>
      <c r="B68" s="15" t="s">
        <v>140</v>
      </c>
      <c r="C68" s="16" t="s">
        <v>141</v>
      </c>
      <c r="D68" s="16" t="s">
        <v>135</v>
      </c>
      <c r="E68" s="17">
        <v>1845700</v>
      </c>
      <c r="F68" s="17">
        <v>185663761.81999999</v>
      </c>
      <c r="G68" s="18">
        <f t="shared" si="0"/>
        <v>8.3034452908915882E-3</v>
      </c>
      <c r="H68" s="19"/>
      <c r="I68" s="4"/>
      <c r="J68" s="4"/>
      <c r="K68" s="4"/>
      <c r="L68" s="4"/>
      <c r="M68" s="4"/>
    </row>
    <row r="69" spans="1:13" s="1" customFormat="1" x14ac:dyDescent="0.25">
      <c r="A69" s="4"/>
      <c r="B69" s="15" t="s">
        <v>142</v>
      </c>
      <c r="C69" s="16" t="s">
        <v>143</v>
      </c>
      <c r="D69" s="16" t="s">
        <v>135</v>
      </c>
      <c r="E69" s="17">
        <v>130000</v>
      </c>
      <c r="F69" s="17">
        <v>13787436</v>
      </c>
      <c r="G69" s="18">
        <f t="shared" si="0"/>
        <v>6.1661586195080982E-4</v>
      </c>
      <c r="H69" s="19"/>
      <c r="I69" s="4"/>
      <c r="J69" s="4"/>
      <c r="K69" s="4"/>
      <c r="L69" s="4"/>
      <c r="M69" s="4"/>
    </row>
    <row r="70" spans="1:13" s="1" customFormat="1" x14ac:dyDescent="0.25">
      <c r="A70" s="4"/>
      <c r="B70" s="15" t="s">
        <v>144</v>
      </c>
      <c r="C70" s="16" t="s">
        <v>145</v>
      </c>
      <c r="D70" s="16" t="s">
        <v>135</v>
      </c>
      <c r="E70" s="17">
        <v>190000</v>
      </c>
      <c r="F70" s="17">
        <v>18983223</v>
      </c>
      <c r="G70" s="18">
        <f t="shared" si="0"/>
        <v>8.4898718026683406E-4</v>
      </c>
      <c r="H70" s="19"/>
      <c r="I70" s="4"/>
      <c r="J70" s="4"/>
      <c r="K70" s="4"/>
      <c r="L70" s="4"/>
      <c r="M70" s="4"/>
    </row>
    <row r="71" spans="1:13" s="1" customFormat="1" x14ac:dyDescent="0.25">
      <c r="A71" s="4"/>
      <c r="B71" s="15" t="s">
        <v>146</v>
      </c>
      <c r="C71" s="16" t="s">
        <v>147</v>
      </c>
      <c r="D71" s="16" t="s">
        <v>135</v>
      </c>
      <c r="E71" s="17">
        <v>1500000</v>
      </c>
      <c r="F71" s="17">
        <v>149420550</v>
      </c>
      <c r="G71" s="18">
        <f t="shared" ref="G71:G81" si="1">+F71/$F$101</f>
        <v>6.682539177800287E-3</v>
      </c>
      <c r="H71" s="19"/>
      <c r="I71" s="4"/>
      <c r="J71" s="4"/>
      <c r="K71" s="4"/>
      <c r="L71" s="4"/>
      <c r="M71" s="4"/>
    </row>
    <row r="72" spans="1:13" s="1" customFormat="1" x14ac:dyDescent="0.25">
      <c r="A72" s="4"/>
      <c r="B72" s="15" t="s">
        <v>148</v>
      </c>
      <c r="C72" s="16" t="s">
        <v>149</v>
      </c>
      <c r="D72" s="16" t="s">
        <v>135</v>
      </c>
      <c r="E72" s="17">
        <v>8500000</v>
      </c>
      <c r="F72" s="17">
        <v>879543450</v>
      </c>
      <c r="G72" s="18">
        <f t="shared" si="1"/>
        <v>3.9335844789773748E-2</v>
      </c>
      <c r="H72" s="19"/>
      <c r="I72" s="4"/>
      <c r="J72" s="4"/>
      <c r="K72" s="4"/>
      <c r="L72" s="4"/>
      <c r="M72" s="4"/>
    </row>
    <row r="73" spans="1:13" s="1" customFormat="1" x14ac:dyDescent="0.25">
      <c r="A73" s="4"/>
      <c r="B73" s="15" t="s">
        <v>150</v>
      </c>
      <c r="C73" s="16" t="s">
        <v>151</v>
      </c>
      <c r="D73" s="16" t="s">
        <v>135</v>
      </c>
      <c r="E73" s="17">
        <v>2000000</v>
      </c>
      <c r="F73" s="17">
        <v>204852400</v>
      </c>
      <c r="G73" s="18">
        <f t="shared" si="1"/>
        <v>9.1616192596427701E-3</v>
      </c>
      <c r="H73" s="19"/>
      <c r="I73" s="4"/>
      <c r="J73" s="4"/>
      <c r="K73" s="4"/>
      <c r="L73" s="4"/>
      <c r="M73" s="4"/>
    </row>
    <row r="74" spans="1:13" s="1" customFormat="1" x14ac:dyDescent="0.25">
      <c r="A74" s="4"/>
      <c r="B74" s="15" t="s">
        <v>152</v>
      </c>
      <c r="C74" s="16" t="s">
        <v>153</v>
      </c>
      <c r="D74" s="16" t="s">
        <v>135</v>
      </c>
      <c r="E74" s="17">
        <v>500000</v>
      </c>
      <c r="F74" s="17">
        <v>51144550</v>
      </c>
      <c r="G74" s="18">
        <f t="shared" si="1"/>
        <v>2.2873390514622362E-3</v>
      </c>
      <c r="H74" s="19"/>
      <c r="I74" s="4"/>
      <c r="J74" s="4"/>
      <c r="K74" s="4"/>
      <c r="L74" s="4"/>
      <c r="M74" s="4"/>
    </row>
    <row r="75" spans="1:13" s="1" customFormat="1" x14ac:dyDescent="0.25">
      <c r="A75" s="4"/>
      <c r="B75" s="15" t="s">
        <v>154</v>
      </c>
      <c r="C75" s="16" t="s">
        <v>155</v>
      </c>
      <c r="D75" s="16" t="s">
        <v>135</v>
      </c>
      <c r="E75" s="17">
        <v>2500000</v>
      </c>
      <c r="F75" s="17">
        <v>251246750</v>
      </c>
      <c r="G75" s="18">
        <f t="shared" si="1"/>
        <v>1.1236514991880261E-2</v>
      </c>
      <c r="H75" s="19"/>
      <c r="I75" s="4"/>
      <c r="J75" s="4"/>
      <c r="K75" s="4"/>
      <c r="L75" s="4"/>
      <c r="M75" s="4"/>
    </row>
    <row r="76" spans="1:13" s="1" customFormat="1" x14ac:dyDescent="0.25">
      <c r="A76" s="4"/>
      <c r="B76" s="15" t="s">
        <v>156</v>
      </c>
      <c r="C76" s="16" t="s">
        <v>157</v>
      </c>
      <c r="D76" s="16" t="s">
        <v>135</v>
      </c>
      <c r="E76" s="17">
        <v>2500000</v>
      </c>
      <c r="F76" s="17">
        <v>250933000</v>
      </c>
      <c r="G76" s="23">
        <f t="shared" si="1"/>
        <v>1.1222483142398815E-2</v>
      </c>
      <c r="H76" s="19"/>
      <c r="I76" s="4"/>
      <c r="J76" s="4"/>
      <c r="K76" s="4"/>
      <c r="L76" s="4"/>
      <c r="M76" s="4"/>
    </row>
    <row r="77" spans="1:13" s="1" customFormat="1" x14ac:dyDescent="0.25">
      <c r="A77" s="4"/>
      <c r="B77" s="15" t="s">
        <v>158</v>
      </c>
      <c r="C77" s="16" t="s">
        <v>159</v>
      </c>
      <c r="D77" s="16" t="s">
        <v>135</v>
      </c>
      <c r="E77" s="17">
        <v>10500000</v>
      </c>
      <c r="F77" s="17">
        <v>1047573450</v>
      </c>
      <c r="G77" s="23">
        <f t="shared" si="1"/>
        <v>4.6850654888155679E-2</v>
      </c>
      <c r="H77" s="19"/>
      <c r="I77" s="4"/>
      <c r="J77" s="4"/>
      <c r="K77" s="4"/>
      <c r="L77" s="4"/>
      <c r="M77" s="4"/>
    </row>
    <row r="78" spans="1:13" s="1" customFormat="1" x14ac:dyDescent="0.25">
      <c r="A78" s="4"/>
      <c r="B78" s="15" t="s">
        <v>160</v>
      </c>
      <c r="C78" s="16" t="s">
        <v>161</v>
      </c>
      <c r="D78" s="16" t="s">
        <v>135</v>
      </c>
      <c r="E78" s="17">
        <v>555100</v>
      </c>
      <c r="F78" s="17">
        <v>56112949.619999997</v>
      </c>
      <c r="G78" s="23">
        <f t="shared" si="1"/>
        <v>2.5095409180168572E-3</v>
      </c>
      <c r="H78" s="19"/>
      <c r="I78" s="4"/>
      <c r="J78" s="4"/>
      <c r="K78" s="4"/>
      <c r="L78" s="4"/>
      <c r="M78" s="4"/>
    </row>
    <row r="79" spans="1:13" s="1" customFormat="1" x14ac:dyDescent="0.25">
      <c r="A79" s="4"/>
      <c r="B79" s="15" t="s">
        <v>162</v>
      </c>
      <c r="C79" s="16" t="s">
        <v>163</v>
      </c>
      <c r="D79" s="16" t="s">
        <v>135</v>
      </c>
      <c r="E79" s="17">
        <v>1000000</v>
      </c>
      <c r="F79" s="17">
        <v>100491200</v>
      </c>
      <c r="G79" s="23">
        <f t="shared" si="1"/>
        <v>4.494270574055337E-3</v>
      </c>
      <c r="H79" s="19"/>
      <c r="I79" s="4"/>
      <c r="J79" s="4"/>
      <c r="K79" s="4"/>
      <c r="L79" s="4"/>
      <c r="M79" s="4"/>
    </row>
    <row r="80" spans="1:13" s="1" customFormat="1" x14ac:dyDescent="0.25">
      <c r="A80" s="4"/>
      <c r="B80" s="15" t="s">
        <v>164</v>
      </c>
      <c r="C80" s="16" t="s">
        <v>165</v>
      </c>
      <c r="D80" s="16" t="s">
        <v>135</v>
      </c>
      <c r="E80" s="17">
        <v>60000</v>
      </c>
      <c r="F80" s="17">
        <v>6619560</v>
      </c>
      <c r="G80" s="23">
        <f t="shared" si="1"/>
        <v>2.9604675554868233E-4</v>
      </c>
      <c r="H80" s="19"/>
      <c r="I80" s="4"/>
      <c r="J80" s="4"/>
      <c r="K80" s="4"/>
      <c r="L80" s="4"/>
      <c r="M80" s="4"/>
    </row>
    <row r="81" spans="1:13" s="1" customFormat="1" x14ac:dyDescent="0.25">
      <c r="A81" s="4"/>
      <c r="B81" s="15" t="s">
        <v>166</v>
      </c>
      <c r="C81" s="16" t="s">
        <v>167</v>
      </c>
      <c r="D81" s="16" t="s">
        <v>168</v>
      </c>
      <c r="E81" s="17">
        <v>100</v>
      </c>
      <c r="F81" s="17">
        <v>103445200</v>
      </c>
      <c r="G81" s="23">
        <f t="shared" si="1"/>
        <v>4.6263823935555467E-3</v>
      </c>
      <c r="H81" s="19" t="s">
        <v>169</v>
      </c>
      <c r="I81" s="4"/>
      <c r="J81" s="4"/>
      <c r="K81" s="4"/>
      <c r="L81" s="4"/>
      <c r="M81" s="4"/>
    </row>
    <row r="82" spans="1:13" s="1" customFormat="1" x14ac:dyDescent="0.25">
      <c r="A82" s="4"/>
      <c r="B82" s="15"/>
      <c r="C82" s="16"/>
      <c r="D82" s="16"/>
      <c r="E82" s="17"/>
      <c r="F82" s="17"/>
      <c r="G82" s="23"/>
      <c r="H82" s="19"/>
      <c r="I82" s="4"/>
      <c r="J82" s="4"/>
      <c r="K82" s="4"/>
      <c r="L82" s="4"/>
      <c r="M82" s="4"/>
    </row>
    <row r="83" spans="1:13" s="1" customFormat="1" x14ac:dyDescent="0.25">
      <c r="A83" s="4"/>
      <c r="B83" s="15"/>
      <c r="C83" s="16"/>
      <c r="D83" s="16"/>
      <c r="E83" s="17"/>
      <c r="F83" s="17"/>
      <c r="G83" s="23"/>
      <c r="H83" s="19"/>
      <c r="I83" s="4"/>
      <c r="J83" s="4"/>
      <c r="K83" s="4"/>
      <c r="L83" s="4"/>
      <c r="M83" s="4"/>
    </row>
    <row r="84" spans="1:13" s="1" customFormat="1" x14ac:dyDescent="0.25">
      <c r="A84" s="24" t="s">
        <v>170</v>
      </c>
      <c r="B84" s="15"/>
      <c r="C84" s="16"/>
      <c r="D84" s="16"/>
      <c r="E84" s="17"/>
      <c r="F84" s="17"/>
      <c r="G84" s="23"/>
      <c r="H84" s="19"/>
      <c r="I84" s="4"/>
      <c r="J84" s="4"/>
      <c r="K84" s="4"/>
      <c r="L84" s="4"/>
      <c r="M84" s="4"/>
    </row>
    <row r="85" spans="1:13" s="1" customFormat="1" x14ac:dyDescent="0.25">
      <c r="A85" s="4"/>
      <c r="B85" s="15"/>
      <c r="C85" s="16"/>
      <c r="D85" s="16"/>
      <c r="E85" s="17"/>
      <c r="F85" s="17"/>
      <c r="G85" s="23"/>
      <c r="H85" s="19"/>
      <c r="I85" s="4"/>
      <c r="J85" s="4"/>
      <c r="K85" s="4"/>
      <c r="L85" s="4"/>
      <c r="M85" s="4"/>
    </row>
    <row r="86" spans="1:13" s="1" customFormat="1" x14ac:dyDescent="0.25">
      <c r="A86" s="4"/>
      <c r="B86" s="15"/>
      <c r="C86" s="16"/>
      <c r="D86" s="16"/>
      <c r="E86" s="17"/>
      <c r="F86" s="17"/>
      <c r="G86" s="23"/>
      <c r="H86" s="19"/>
      <c r="I86" s="4"/>
      <c r="J86" s="4"/>
      <c r="K86" s="4"/>
      <c r="L86" s="4"/>
      <c r="M86" s="4"/>
    </row>
    <row r="87" spans="1:13" s="1" customFormat="1" x14ac:dyDescent="0.25">
      <c r="A87" s="4"/>
      <c r="B87" s="15"/>
      <c r="C87" s="16"/>
      <c r="D87" s="16"/>
      <c r="E87" s="17"/>
      <c r="F87" s="17"/>
      <c r="G87" s="23"/>
      <c r="H87" s="19"/>
      <c r="I87" s="4"/>
      <c r="J87" s="4"/>
      <c r="K87" s="4"/>
      <c r="L87" s="4"/>
      <c r="M87" s="4"/>
    </row>
    <row r="88" spans="1:13" s="1" customFormat="1" x14ac:dyDescent="0.25">
      <c r="A88" s="4"/>
      <c r="B88" s="15"/>
      <c r="C88" s="16"/>
      <c r="D88" s="16"/>
      <c r="E88" s="17"/>
      <c r="F88" s="17"/>
      <c r="G88" s="25"/>
      <c r="H88" s="19"/>
      <c r="I88" s="4"/>
      <c r="J88" s="4"/>
      <c r="K88" s="4"/>
      <c r="L88" s="4"/>
      <c r="M88" s="4"/>
    </row>
    <row r="89" spans="1:13" s="1" customFormat="1" x14ac:dyDescent="0.25">
      <c r="A89" s="4"/>
      <c r="B89" s="26"/>
      <c r="C89" s="26" t="s">
        <v>171</v>
      </c>
      <c r="D89" s="26"/>
      <c r="E89" s="27"/>
      <c r="F89" s="28">
        <f>SUM(F7:F88)</f>
        <v>20375586263.59</v>
      </c>
      <c r="G89" s="29">
        <f>+F89/$F$101</f>
        <v>0.91125787903397182</v>
      </c>
      <c r="H89" s="30"/>
      <c r="I89" s="4"/>
      <c r="J89" s="4"/>
      <c r="K89" s="4"/>
      <c r="L89" s="4"/>
      <c r="M89" s="4"/>
    </row>
    <row r="90" spans="1:13" s="1" customFormat="1" x14ac:dyDescent="0.25">
      <c r="A90" s="4"/>
      <c r="E90" s="2"/>
      <c r="G90" s="8"/>
      <c r="I90" s="4"/>
      <c r="J90" s="4"/>
      <c r="K90" s="4"/>
      <c r="L90" s="4"/>
      <c r="M90" s="4"/>
    </row>
    <row r="91" spans="1:13" s="1" customFormat="1" x14ac:dyDescent="0.25">
      <c r="A91" s="4" t="s">
        <v>16</v>
      </c>
      <c r="B91" s="31"/>
      <c r="C91" s="31" t="s">
        <v>172</v>
      </c>
      <c r="D91" s="31"/>
      <c r="E91" s="31"/>
      <c r="F91" s="31" t="s">
        <v>11</v>
      </c>
      <c r="G91" s="32" t="s">
        <v>12</v>
      </c>
      <c r="I91" s="4"/>
      <c r="J91" s="4"/>
      <c r="K91" s="4"/>
      <c r="L91" s="4"/>
      <c r="M91" s="4"/>
    </row>
    <row r="92" spans="1:13" s="1" customFormat="1" x14ac:dyDescent="0.25">
      <c r="A92" s="22" t="s">
        <v>135</v>
      </c>
      <c r="B92" s="22"/>
      <c r="C92" s="26" t="s">
        <v>173</v>
      </c>
      <c r="D92" s="16"/>
      <c r="E92" s="33"/>
      <c r="F92" s="34" t="s">
        <v>174</v>
      </c>
      <c r="G92" s="35">
        <v>0</v>
      </c>
      <c r="I92" s="4"/>
      <c r="J92" s="4"/>
      <c r="K92" s="4"/>
      <c r="L92" s="4"/>
      <c r="M92" s="4"/>
    </row>
    <row r="93" spans="1:13" s="1" customFormat="1" x14ac:dyDescent="0.25">
      <c r="B93" s="22" t="s">
        <v>175</v>
      </c>
      <c r="C93" s="26" t="s">
        <v>176</v>
      </c>
      <c r="D93" s="26"/>
      <c r="E93" s="27"/>
      <c r="F93" s="17">
        <v>1899560021.3299999</v>
      </c>
      <c r="G93" s="35">
        <f>+F93/$F$101</f>
        <v>8.4954072670197459E-2</v>
      </c>
      <c r="I93" s="4"/>
      <c r="J93" s="4"/>
      <c r="K93" s="4"/>
      <c r="L93" s="4"/>
      <c r="M93" s="4"/>
    </row>
    <row r="94" spans="1:13" s="1" customFormat="1" x14ac:dyDescent="0.25">
      <c r="B94" s="22"/>
      <c r="C94" s="26" t="s">
        <v>177</v>
      </c>
      <c r="D94" s="16"/>
      <c r="E94" s="33"/>
      <c r="F94" s="27" t="s">
        <v>174</v>
      </c>
      <c r="G94" s="35">
        <v>0</v>
      </c>
      <c r="I94" s="4"/>
      <c r="J94" s="4"/>
      <c r="K94" s="4"/>
      <c r="L94" s="4"/>
      <c r="M94" s="4"/>
    </row>
    <row r="95" spans="1:13" s="1" customFormat="1" x14ac:dyDescent="0.25">
      <c r="B95" s="22"/>
      <c r="C95" s="26" t="s">
        <v>178</v>
      </c>
      <c r="D95" s="16"/>
      <c r="E95" s="33"/>
      <c r="F95" s="27" t="s">
        <v>174</v>
      </c>
      <c r="G95" s="35">
        <v>0</v>
      </c>
      <c r="I95" s="4"/>
      <c r="J95" s="4"/>
      <c r="K95" s="4"/>
      <c r="L95" s="4"/>
      <c r="M95" s="4"/>
    </row>
    <row r="96" spans="1:13" s="1" customFormat="1" x14ac:dyDescent="0.25">
      <c r="B96" s="22"/>
      <c r="C96" s="26" t="s">
        <v>179</v>
      </c>
      <c r="D96" s="16"/>
      <c r="E96" s="33"/>
      <c r="F96" s="27" t="s">
        <v>174</v>
      </c>
      <c r="G96" s="35">
        <v>0</v>
      </c>
      <c r="I96" s="4"/>
      <c r="J96" s="4"/>
      <c r="K96" s="4"/>
      <c r="L96" s="4"/>
      <c r="M96" s="4"/>
    </row>
    <row r="97" spans="2:13" s="1" customFormat="1" x14ac:dyDescent="0.25">
      <c r="B97" s="16" t="s">
        <v>128</v>
      </c>
      <c r="C97" s="16" t="s">
        <v>180</v>
      </c>
      <c r="D97" s="16"/>
      <c r="E97" s="33"/>
      <c r="F97" s="17">
        <v>84700178.290000007</v>
      </c>
      <c r="G97" s="35">
        <f>+F97/$F$101</f>
        <v>3.7880482958307566E-3</v>
      </c>
      <c r="I97" s="4"/>
      <c r="J97" s="4"/>
      <c r="K97" s="4"/>
      <c r="L97" s="4"/>
      <c r="M97" s="4"/>
    </row>
    <row r="98" spans="2:13" s="1" customFormat="1" x14ac:dyDescent="0.25">
      <c r="B98" s="22"/>
      <c r="C98" s="16"/>
      <c r="D98" s="16"/>
      <c r="E98" s="33"/>
      <c r="F98" s="34"/>
      <c r="G98" s="35"/>
      <c r="I98" s="4"/>
      <c r="J98" s="4"/>
      <c r="K98" s="4"/>
      <c r="L98" s="4"/>
      <c r="M98" s="4"/>
    </row>
    <row r="99" spans="2:13" s="1" customFormat="1" x14ac:dyDescent="0.25">
      <c r="B99" s="22"/>
      <c r="C99" s="16" t="s">
        <v>181</v>
      </c>
      <c r="D99" s="16"/>
      <c r="E99" s="33"/>
      <c r="F99" s="36">
        <f>SUM(F92:F98)</f>
        <v>1984260199.6199999</v>
      </c>
      <c r="G99" s="35">
        <f>+F99/$F$101</f>
        <v>8.874212096602821E-2</v>
      </c>
      <c r="I99" s="4"/>
      <c r="J99" s="4"/>
      <c r="K99" s="4"/>
      <c r="L99" s="4"/>
      <c r="M99" s="4"/>
    </row>
    <row r="100" spans="2:13" s="1" customFormat="1" x14ac:dyDescent="0.25">
      <c r="B100" s="22"/>
      <c r="C100" s="16"/>
      <c r="D100" s="16"/>
      <c r="E100" s="33"/>
      <c r="F100" s="36"/>
      <c r="G100" s="35"/>
      <c r="I100" s="4"/>
      <c r="J100" s="4"/>
      <c r="K100" s="4"/>
      <c r="L100" s="4"/>
      <c r="M100" s="4"/>
    </row>
    <row r="101" spans="2:13" s="1" customFormat="1" x14ac:dyDescent="0.25">
      <c r="B101" s="37"/>
      <c r="C101" s="38" t="s">
        <v>182</v>
      </c>
      <c r="D101" s="39"/>
      <c r="E101" s="40"/>
      <c r="F101" s="40">
        <f>+F99+F89</f>
        <v>22359846463.209999</v>
      </c>
      <c r="G101" s="41">
        <v>1</v>
      </c>
      <c r="I101" s="4"/>
      <c r="J101" s="4"/>
      <c r="K101" s="4"/>
      <c r="L101" s="4"/>
      <c r="M101" s="4"/>
    </row>
    <row r="102" spans="2:13" s="1" customFormat="1" x14ac:dyDescent="0.25">
      <c r="E102" s="2"/>
      <c r="F102" s="42"/>
      <c r="G102" s="8"/>
      <c r="I102" s="4"/>
      <c r="J102" s="4"/>
      <c r="K102" s="4"/>
      <c r="L102" s="4"/>
      <c r="M102" s="4"/>
    </row>
    <row r="103" spans="2:13" s="1" customFormat="1" x14ac:dyDescent="0.25">
      <c r="C103" s="26" t="s">
        <v>183</v>
      </c>
      <c r="D103" s="43">
        <v>19.365665914541708</v>
      </c>
      <c r="E103" s="2"/>
      <c r="F103" s="2">
        <v>0</v>
      </c>
      <c r="G103" s="8"/>
      <c r="I103" s="4"/>
      <c r="J103" s="4"/>
      <c r="K103" s="4"/>
      <c r="L103" s="4"/>
      <c r="M103" s="4"/>
    </row>
    <row r="104" spans="2:13" s="1" customFormat="1" x14ac:dyDescent="0.25">
      <c r="C104" s="26" t="s">
        <v>184</v>
      </c>
      <c r="D104" s="43">
        <v>9.1676303478572798</v>
      </c>
      <c r="E104" s="2"/>
      <c r="G104" s="8"/>
      <c r="I104" s="4"/>
      <c r="J104" s="4"/>
      <c r="K104" s="4"/>
      <c r="L104" s="4"/>
      <c r="M104" s="4"/>
    </row>
    <row r="105" spans="2:13" s="1" customFormat="1" x14ac:dyDescent="0.25">
      <c r="C105" s="26" t="s">
        <v>185</v>
      </c>
      <c r="D105" s="43">
        <v>7.0729702550297535</v>
      </c>
      <c r="E105" s="2"/>
      <c r="G105" s="8"/>
      <c r="I105" s="4"/>
      <c r="J105" s="4"/>
      <c r="K105" s="4"/>
      <c r="L105" s="4"/>
      <c r="M105" s="4"/>
    </row>
    <row r="106" spans="2:13" s="1" customFormat="1" x14ac:dyDescent="0.25">
      <c r="C106" s="26" t="s">
        <v>186</v>
      </c>
      <c r="D106" s="44">
        <v>19.0032</v>
      </c>
      <c r="E106" s="2"/>
      <c r="G106" s="8"/>
      <c r="I106" s="4"/>
      <c r="J106" s="4"/>
      <c r="K106" s="4"/>
      <c r="L106" s="4"/>
      <c r="M106" s="4"/>
    </row>
    <row r="107" spans="2:13" s="1" customFormat="1" x14ac:dyDescent="0.25">
      <c r="C107" s="26" t="s">
        <v>187</v>
      </c>
      <c r="D107" s="44">
        <v>18.896599999999999</v>
      </c>
      <c r="E107" s="2"/>
      <c r="G107" s="8"/>
      <c r="I107" s="4"/>
      <c r="J107" s="4"/>
      <c r="K107" s="4"/>
      <c r="L107" s="4"/>
      <c r="M107" s="4"/>
    </row>
    <row r="108" spans="2:13" s="1" customFormat="1" x14ac:dyDescent="0.25">
      <c r="C108" s="26" t="s">
        <v>188</v>
      </c>
      <c r="D108" s="45"/>
      <c r="E108" s="2"/>
      <c r="G108" s="8"/>
      <c r="I108" s="4"/>
      <c r="J108" s="4"/>
      <c r="K108" s="4"/>
      <c r="L108" s="4"/>
      <c r="M108" s="4"/>
    </row>
    <row r="109" spans="2:13" s="1" customFormat="1" x14ac:dyDescent="0.25">
      <c r="C109" s="26" t="s">
        <v>189</v>
      </c>
      <c r="D109" s="46">
        <v>0</v>
      </c>
      <c r="E109" s="2"/>
      <c r="G109" s="8"/>
      <c r="I109" s="4"/>
      <c r="J109" s="4"/>
      <c r="K109" s="4"/>
      <c r="L109" s="4"/>
      <c r="M109" s="4"/>
    </row>
    <row r="110" spans="2:13" s="1" customFormat="1" x14ac:dyDescent="0.25">
      <c r="C110" s="26" t="s">
        <v>190</v>
      </c>
      <c r="D110" s="46">
        <v>0</v>
      </c>
      <c r="E110" s="2"/>
      <c r="F110" s="42"/>
      <c r="G110" s="47"/>
      <c r="I110" s="4"/>
      <c r="J110" s="4"/>
      <c r="K110" s="4"/>
      <c r="L110" s="4"/>
      <c r="M110" s="4"/>
    </row>
    <row r="111" spans="2:13" s="1" customFormat="1" x14ac:dyDescent="0.25">
      <c r="B111" s="48"/>
      <c r="C111" s="14"/>
      <c r="E111" s="2"/>
      <c r="G111" s="8"/>
      <c r="I111" s="4"/>
      <c r="J111" s="4"/>
      <c r="K111" s="4"/>
      <c r="L111" s="4"/>
      <c r="M111" s="4"/>
    </row>
    <row r="112" spans="2:13" s="1" customFormat="1" x14ac:dyDescent="0.25">
      <c r="E112" s="2"/>
      <c r="F112" s="2"/>
      <c r="G112" s="8"/>
      <c r="I112" s="4"/>
      <c r="J112" s="4"/>
      <c r="K112" s="4"/>
      <c r="L112" s="4"/>
      <c r="M112" s="4"/>
    </row>
    <row r="113" spans="3:13" s="1" customFormat="1" x14ac:dyDescent="0.25">
      <c r="C113" s="31" t="s">
        <v>191</v>
      </c>
      <c r="D113" s="31"/>
      <c r="E113" s="31"/>
      <c r="F113" s="31"/>
      <c r="G113" s="32"/>
      <c r="I113" s="4"/>
      <c r="J113" s="4"/>
      <c r="K113" s="4"/>
      <c r="L113" s="4"/>
      <c r="M113" s="4"/>
    </row>
    <row r="114" spans="3:13" s="1" customFormat="1" x14ac:dyDescent="0.25">
      <c r="C114" s="31" t="s">
        <v>192</v>
      </c>
      <c r="D114" s="31"/>
      <c r="E114" s="31"/>
      <c r="F114" s="31" t="s">
        <v>11</v>
      </c>
      <c r="G114" s="32" t="s">
        <v>12</v>
      </c>
      <c r="I114" s="4"/>
      <c r="J114" s="4"/>
      <c r="K114" s="4"/>
      <c r="L114" s="4"/>
      <c r="M114" s="4"/>
    </row>
    <row r="115" spans="3:13" s="1" customFormat="1" x14ac:dyDescent="0.25">
      <c r="C115" s="26" t="s">
        <v>193</v>
      </c>
      <c r="D115" s="16"/>
      <c r="E115" s="33"/>
      <c r="F115" s="49">
        <f>SUMIF(Table134567685789[[Industry ]],A91,Table134567685789[Market Value])</f>
        <v>16549999183.15</v>
      </c>
      <c r="G115" s="50">
        <f>+F115/$F$101</f>
        <v>0.74016604766856109</v>
      </c>
      <c r="I115" s="4"/>
      <c r="J115" s="4"/>
      <c r="K115" s="4"/>
      <c r="L115" s="4"/>
      <c r="M115" s="4"/>
    </row>
    <row r="116" spans="3:13" s="1" customFormat="1" x14ac:dyDescent="0.25">
      <c r="C116" s="16" t="s">
        <v>194</v>
      </c>
      <c r="D116" s="16"/>
      <c r="E116" s="33"/>
      <c r="F116" s="49">
        <f>SUMIF(Table134567685789[[Industry ]],A92,Table134567685789[Market Value])</f>
        <v>3722141880.4399996</v>
      </c>
      <c r="G116" s="50">
        <f>+F116/$F$101</f>
        <v>0.16646544897185514</v>
      </c>
      <c r="I116" s="4"/>
      <c r="J116" s="4"/>
      <c r="K116" s="4"/>
      <c r="L116" s="4"/>
      <c r="M116" s="4"/>
    </row>
    <row r="117" spans="3:13" s="1" customFormat="1" x14ac:dyDescent="0.25">
      <c r="C117" s="16" t="s">
        <v>195</v>
      </c>
      <c r="D117" s="16"/>
      <c r="E117" s="33"/>
      <c r="F117" s="49">
        <f>SUMIF($E$129:$E$136,C117,H129:H136)</f>
        <v>103445200</v>
      </c>
      <c r="G117" s="50">
        <f>+F117/$F$101</f>
        <v>4.6263823935555467E-3</v>
      </c>
      <c r="I117" s="4"/>
      <c r="J117" s="4"/>
      <c r="K117" s="4"/>
      <c r="L117" s="4"/>
      <c r="M117" s="4"/>
    </row>
    <row r="118" spans="3:13" s="1" customFormat="1" x14ac:dyDescent="0.25">
      <c r="C118" s="16" t="s">
        <v>196</v>
      </c>
      <c r="D118" s="16"/>
      <c r="E118" s="33"/>
      <c r="F118" s="49">
        <f>SUM(F115:F117)</f>
        <v>20375586263.59</v>
      </c>
      <c r="G118" s="51">
        <f>SUM(G115:G117)</f>
        <v>0.91125787903397171</v>
      </c>
      <c r="I118" s="4"/>
      <c r="J118" s="4"/>
      <c r="K118" s="4"/>
      <c r="L118" s="4"/>
      <c r="M118" s="4"/>
    </row>
    <row r="119" spans="3:13" x14ac:dyDescent="0.25">
      <c r="E119" s="4"/>
      <c r="G119" s="4"/>
    </row>
    <row r="120" spans="3:13" x14ac:dyDescent="0.25">
      <c r="C120" s="4" t="s">
        <v>197</v>
      </c>
      <c r="F120" s="53">
        <f t="shared" ref="F120:F126" si="2">SUMIF($E$129:$E$136,C120,H132:H139)</f>
        <v>0</v>
      </c>
      <c r="G120" s="54">
        <f t="shared" ref="G120:G126" si="3">+F120/$F$101</f>
        <v>0</v>
      </c>
    </row>
    <row r="121" spans="3:13" x14ac:dyDescent="0.25">
      <c r="C121" s="4" t="s">
        <v>198</v>
      </c>
      <c r="F121" s="53">
        <f t="shared" si="2"/>
        <v>0</v>
      </c>
      <c r="G121" s="54">
        <f t="shared" si="3"/>
        <v>0</v>
      </c>
    </row>
    <row r="122" spans="3:13" x14ac:dyDescent="0.25">
      <c r="C122" s="4" t="s">
        <v>199</v>
      </c>
      <c r="F122" s="53">
        <f t="shared" si="2"/>
        <v>0</v>
      </c>
      <c r="G122" s="54">
        <f t="shared" si="3"/>
        <v>0</v>
      </c>
    </row>
    <row r="123" spans="3:13" x14ac:dyDescent="0.25">
      <c r="C123" s="4" t="s">
        <v>200</v>
      </c>
      <c r="F123" s="53">
        <f t="shared" si="2"/>
        <v>0</v>
      </c>
      <c r="G123" s="54">
        <f t="shared" si="3"/>
        <v>0</v>
      </c>
    </row>
    <row r="124" spans="3:13" x14ac:dyDescent="0.25">
      <c r="C124" s="4" t="s">
        <v>201</v>
      </c>
      <c r="F124" s="53">
        <f>SUMIF($E$129:$E$136,C124,H136:H143)</f>
        <v>0</v>
      </c>
      <c r="G124" s="54">
        <f t="shared" si="3"/>
        <v>0</v>
      </c>
    </row>
    <row r="125" spans="3:13" x14ac:dyDescent="0.25">
      <c r="C125" s="4" t="s">
        <v>202</v>
      </c>
      <c r="F125" s="53">
        <f t="shared" si="2"/>
        <v>0</v>
      </c>
      <c r="G125" s="54">
        <f t="shared" si="3"/>
        <v>0</v>
      </c>
    </row>
    <row r="126" spans="3:13" x14ac:dyDescent="0.25">
      <c r="C126" s="4" t="s">
        <v>203</v>
      </c>
      <c r="F126" s="53">
        <f t="shared" si="2"/>
        <v>0</v>
      </c>
      <c r="G126" s="54">
        <f t="shared" si="3"/>
        <v>0</v>
      </c>
    </row>
    <row r="129" spans="5:8" x14ac:dyDescent="0.25">
      <c r="E129" s="4" t="s">
        <v>195</v>
      </c>
      <c r="F129" s="4" t="s">
        <v>204</v>
      </c>
      <c r="G129" s="55">
        <f>SUMIF($H$7:$H$54,F129,$E$7:$E$54)</f>
        <v>0</v>
      </c>
      <c r="H129" s="56">
        <f t="shared" ref="H129:H136" si="4">SUMIF($H$7:$H$88,F129,$F$7:$F$88)</f>
        <v>0</v>
      </c>
    </row>
    <row r="130" spans="5:8" x14ac:dyDescent="0.25">
      <c r="E130" s="4" t="s">
        <v>195</v>
      </c>
      <c r="F130" s="4" t="s">
        <v>169</v>
      </c>
      <c r="G130" s="55">
        <f>SUMIF($H$7:$H$54,F130,$E$7:$E$54)</f>
        <v>0</v>
      </c>
      <c r="H130" s="56">
        <f t="shared" si="4"/>
        <v>103445200</v>
      </c>
    </row>
    <row r="131" spans="5:8" x14ac:dyDescent="0.25">
      <c r="E131" s="4" t="s">
        <v>195</v>
      </c>
      <c r="F131" s="4" t="s">
        <v>205</v>
      </c>
      <c r="G131" s="55">
        <f>H131/$F$101</f>
        <v>0</v>
      </c>
      <c r="H131" s="56">
        <f t="shared" si="4"/>
        <v>0</v>
      </c>
    </row>
    <row r="132" spans="5:8" x14ac:dyDescent="0.25">
      <c r="E132" s="4" t="s">
        <v>206</v>
      </c>
      <c r="F132" s="4" t="s">
        <v>207</v>
      </c>
      <c r="G132" s="55">
        <f>SUMIF($H$7:$H$54,F132,$E$7:$E$54)</f>
        <v>0</v>
      </c>
      <c r="H132" s="56">
        <f t="shared" si="4"/>
        <v>0</v>
      </c>
    </row>
    <row r="133" spans="5:8" x14ac:dyDescent="0.25">
      <c r="E133" s="4" t="s">
        <v>197</v>
      </c>
      <c r="F133" s="4" t="s">
        <v>208</v>
      </c>
      <c r="G133" s="55">
        <f>SUMIF($H$7:$H$54,F133,$E$7:$E$54)</f>
        <v>0</v>
      </c>
      <c r="H133" s="56">
        <f t="shared" si="4"/>
        <v>0</v>
      </c>
    </row>
    <row r="134" spans="5:8" x14ac:dyDescent="0.25">
      <c r="E134" s="4" t="s">
        <v>195</v>
      </c>
      <c r="F134" s="4" t="s">
        <v>209</v>
      </c>
      <c r="G134" s="55">
        <f>SUMIF($H$7:$H$54,F134,$E$7:$E$54)</f>
        <v>0</v>
      </c>
      <c r="H134" s="56">
        <f t="shared" si="4"/>
        <v>0</v>
      </c>
    </row>
    <row r="135" spans="5:8" x14ac:dyDescent="0.25">
      <c r="E135" s="4" t="s">
        <v>197</v>
      </c>
      <c r="F135" s="4" t="s">
        <v>210</v>
      </c>
      <c r="G135" s="55">
        <f>SUMIF($H$7:$H$54,F135,$E$7:$E$54)</f>
        <v>0</v>
      </c>
      <c r="H135" s="56">
        <f t="shared" si="4"/>
        <v>0</v>
      </c>
    </row>
    <row r="136" spans="5:8" x14ac:dyDescent="0.25">
      <c r="E136" s="4" t="s">
        <v>195</v>
      </c>
      <c r="F136" s="4" t="s">
        <v>211</v>
      </c>
      <c r="G136" s="55">
        <f>SUMIF($H$7:$H$54,F136,$E$7:$E$54)</f>
        <v>0</v>
      </c>
      <c r="H136" s="56">
        <f t="shared" si="4"/>
        <v>0</v>
      </c>
    </row>
    <row r="137" spans="5:8" x14ac:dyDescent="0.25">
      <c r="G137" s="57">
        <f>SUM(G127:G136)</f>
        <v>0</v>
      </c>
      <c r="H137" s="4">
        <f>SUM(H127:H136)</f>
        <v>103445200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2025-11-07T10:05:33Z</dcterms:created>
  <dcterms:modified xsi:type="dcterms:W3CDTF">2025-11-07T10:05:37Z</dcterms:modified>
</cp:coreProperties>
</file>