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061CC005-69C9-469D-BD87-355406255DBD}" xr6:coauthVersionLast="47" xr6:coauthVersionMax="47" xr10:uidLastSave="{00000000-0000-0000-0000-000000000000}"/>
  <bookViews>
    <workbookView xWindow="-120" yWindow="-120" windowWidth="20730" windowHeight="11160" xr2:uid="{3331EB45-1881-4C22-9AE0-D33F9240DF20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2" i="1"/>
  <c r="G72" i="1" s="1"/>
  <c r="F71" i="1"/>
  <c r="G71" i="1" s="1"/>
  <c r="F57" i="1"/>
  <c r="G82" i="1" s="1"/>
  <c r="G55" i="1"/>
  <c r="F55" i="1"/>
  <c r="G53" i="1"/>
  <c r="G49" i="1"/>
  <c r="G45" i="1"/>
  <c r="F45" i="1"/>
  <c r="G44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73" i="1" l="1"/>
  <c r="G73" i="1" s="1"/>
</calcChain>
</file>

<file path=xl/sharedStrings.xml><?xml version="1.0" encoding="utf-8"?>
<sst xmlns="http://schemas.openxmlformats.org/spreadsheetml/2006/main" count="186" uniqueCount="132">
  <si>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</si>
  <si>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</si>
  <si>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</si>
  <si>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</si>
  <si>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</si>
  <si>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</si>
  <si>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</si>
  <si>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</si>
  <si>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</si>
  <si>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</si>
  <si>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</si>
  <si>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</si>
  <si>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</si>
  <si>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</si>
  <si>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IN0020070044</t>
  </si>
  <si>
    <t>8.32% GS 02.08.2032</t>
  </si>
  <si>
    <t>CGS</t>
  </si>
  <si>
    <t>IN3120150203</t>
  </si>
  <si>
    <t>8.69% Tamil Nadu SDL 24.02.2026</t>
  </si>
  <si>
    <t>SDL</t>
  </si>
  <si>
    <t>IN0020110063</t>
  </si>
  <si>
    <t>8.83% GOI 12.12.2041</t>
  </si>
  <si>
    <t>IN0020230085</t>
  </si>
  <si>
    <t>7.18 GS 14.08.2033</t>
  </si>
  <si>
    <t>IN0020150077</t>
  </si>
  <si>
    <t>7.72% GOI 26.10.2055.</t>
  </si>
  <si>
    <t>IN0020230044</t>
  </si>
  <si>
    <t>7.25 GS 12.06.2063</t>
  </si>
  <si>
    <t>IN0020140078</t>
  </si>
  <si>
    <t>8.17% GS 2044 (01-DEC-2044).</t>
  </si>
  <si>
    <t>IN0020230077</t>
  </si>
  <si>
    <t>7.18 GS 24.07.2037</t>
  </si>
  <si>
    <t>IN0020190024</t>
  </si>
  <si>
    <t>7.62% GS 2039 (15-09-2039)</t>
  </si>
  <si>
    <t>IN0020190040</t>
  </si>
  <si>
    <t>7.69% GOI 17.06.2043</t>
  </si>
  <si>
    <t>IN0020230051</t>
  </si>
  <si>
    <t>7.30 GS 19.06.2053</t>
  </si>
  <si>
    <t>IN2220200264</t>
  </si>
  <si>
    <t>6.63% MAHARASHTRA SDL 14-OCT-2030</t>
  </si>
  <si>
    <t>IN0020100031</t>
  </si>
  <si>
    <t>8.30% GS 02.07.2040</t>
  </si>
  <si>
    <t>IN2220150196</t>
  </si>
  <si>
    <t>8.67% Maharashtra SDL 24 Feb 2026</t>
  </si>
  <si>
    <t>IN000929C058</t>
  </si>
  <si>
    <t>Gsec Strip 12-09-2029</t>
  </si>
  <si>
    <t>IN0020210152</t>
  </si>
  <si>
    <t>06.67 GOI 15 DEC- 2035</t>
  </si>
  <si>
    <t>IN2020170147</t>
  </si>
  <si>
    <t>8.13 % KERALA SDL 21.03.2028</t>
  </si>
  <si>
    <t>IN2220190051</t>
  </si>
  <si>
    <t>7.24% Maharashtra SDL 25-Sept-2029</t>
  </si>
  <si>
    <t>IN0020210202</t>
  </si>
  <si>
    <t>6.95% GOI 16-DEC-2061</t>
  </si>
  <si>
    <t>IN0020200245</t>
  </si>
  <si>
    <t>6.22% GOI 2035 (16-Mar-2035)</t>
  </si>
  <si>
    <t>IN0020170042</t>
  </si>
  <si>
    <t>6.68% GOI 17-Sept-2031</t>
  </si>
  <si>
    <t>IN0020200153</t>
  </si>
  <si>
    <t>05.77% GOI 03-Aug-2030</t>
  </si>
  <si>
    <t>IN0020060045</t>
  </si>
  <si>
    <t>8.33% GS 7.06.2036</t>
  </si>
  <si>
    <t>IN0020150051</t>
  </si>
  <si>
    <t>7.73% GS  MD 19/12/2034</t>
  </si>
  <si>
    <t>IN000929C041</t>
  </si>
  <si>
    <t>0% Strip GOI  19-09-2029</t>
  </si>
  <si>
    <t>IN0020210194</t>
  </si>
  <si>
    <t>6.99% GOI 15-DEC-2051</t>
  </si>
  <si>
    <t>IN000330C059</t>
  </si>
  <si>
    <t>0% Strip GOI 12-03-2030</t>
  </si>
  <si>
    <t>IN0020120062</t>
  </si>
  <si>
    <t>8.30% GOI 31-Dec-2042</t>
  </si>
  <si>
    <t>IN0020220011</t>
  </si>
  <si>
    <t>7.10 GS 18.04.2029</t>
  </si>
  <si>
    <t>IN0020170174</t>
  </si>
  <si>
    <t>7.17% GOI 08-Jan-2028</t>
  </si>
  <si>
    <t>IN0020210020</t>
  </si>
  <si>
    <t>6.64% GOI 16-june-2035</t>
  </si>
  <si>
    <t>IN1020180411</t>
  </si>
  <si>
    <t>8.39% ANDHRA PRADESH SDL 06.02.2031</t>
  </si>
  <si>
    <t>IN1920180149</t>
  </si>
  <si>
    <t>8.19% Karnataka SDL 2029</t>
  </si>
  <si>
    <t>IN4520180204</t>
  </si>
  <si>
    <t>8.38% Telangana SDL 2049</t>
  </si>
  <si>
    <t>IN0020150010</t>
  </si>
  <si>
    <t>7.68% GS 15.12.2023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</si>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</sst>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2C4D7C48-B148-4F85-962C-E3A22D46D97E}"/>
    <cellStyle name="Comma 3" xfId="4" xr:uid="{D7960F7F-B9E0-4181-A800-D3C3BD031375}"/>
    <cellStyle name="Normal" xfId="0" builtinId="0"/>
    <cellStyle name="Normal 2" xfId="2" xr:uid="{C139E0F9-C331-48C0-9D97-490C89EBE86C}"/>
    <cellStyle name="Percent" xfId="1" builtinId="5"/>
    <cellStyle name="Percent 2" xfId="5" xr:uid="{8522AA1B-3E21-4974-8862-7C0D39F2258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82F2BE-92DA-4749-BDF1-9513C6A3688A}" name="Table1345676857891015" displayName="Table1345676857891015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E50F3DA7-28DB-4316-98C7-CBA6995AE953}" name="ISIN No." dataDxfId="6"/>
    <tableColumn id="2" xr3:uid="{5FD6E031-072C-43C9-B7EE-6BD38CA480A6}" name="Name of the Instrument" dataDxfId="5"/>
    <tableColumn id="3" xr3:uid="{92FCF99A-7860-45FB-AC86-61242598DF5F}" name="Industry " dataDxfId="4"/>
    <tableColumn id="4" xr3:uid="{57276CB2-E9E1-4033-B1CD-5A96C790B3D8}" name="Quantity" dataDxfId="3"/>
    <tableColumn id="5" xr3:uid="{6DBF81F1-5ADD-419B-9E52-8F0D72F56F92}" name="Market Value" dataDxfId="2"/>
    <tableColumn id="6" xr3:uid="{05F89932-A837-4D72-A60B-DA93D48D44F7}" name="% of Portfolio" dataDxfId="1" dataCellStyle="Percent">
      <calculatedColumnFormula>+F7/$F$57</calculatedColumnFormula>
    </tableColumn>
    <tableColumn id="7" xr3:uid="{9BA94135-12D0-4BD1-9ABE-D015368271AF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F34F-277A-4FC0-B7E6-DDA709EE52A0}">
  <sheetPr>
    <tabColor rgb="FF7030A0"/>
  </sheetPr>
  <dimension ref="A2:H93"/>
  <sheetViews>
    <sheetView showGridLines="0" tabSelected="1" topLeftCell="D47" zoomScaleNormal="100" zoomScaleSheetLayoutView="89" workbookViewId="0">
      <selection activeCell="F41" sqref="F4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76000</v>
      </c>
      <c r="F7" s="16">
        <v>8081786.7999999998</v>
      </c>
      <c r="G7" s="17">
        <f t="shared" ref="G7:G41" si="0">+F7/$F$57</f>
        <v>3.5713881526758903E-2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3500</v>
      </c>
      <c r="F8" s="16">
        <v>359589.65</v>
      </c>
      <c r="G8" s="17">
        <f t="shared" si="0"/>
        <v>1.589047382238381E-3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16</v>
      </c>
      <c r="E9" s="16">
        <v>10000</v>
      </c>
      <c r="F9" s="16">
        <v>1149132</v>
      </c>
      <c r="G9" s="17">
        <f t="shared" si="0"/>
        <v>5.0780805188535179E-3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16</v>
      </c>
      <c r="E10" s="16">
        <v>340000</v>
      </c>
      <c r="F10" s="16">
        <v>33859682</v>
      </c>
      <c r="G10" s="17">
        <f t="shared" si="0"/>
        <v>0.14962788569004704</v>
      </c>
      <c r="H10" s="18"/>
    </row>
    <row r="11" spans="1:8" x14ac:dyDescent="0.25">
      <c r="A11" s="13"/>
      <c r="B11" s="14" t="s">
        <v>24</v>
      </c>
      <c r="C11" s="15" t="s">
        <v>25</v>
      </c>
      <c r="D11" s="15" t="s">
        <v>16</v>
      </c>
      <c r="E11" s="16">
        <v>7000</v>
      </c>
      <c r="F11" s="16">
        <v>726330.5</v>
      </c>
      <c r="G11" s="17">
        <f t="shared" si="0"/>
        <v>3.2096963293156361E-3</v>
      </c>
      <c r="H11" s="18"/>
    </row>
    <row r="12" spans="1:8" x14ac:dyDescent="0.25">
      <c r="A12" s="13"/>
      <c r="B12" s="14" t="s">
        <v>26</v>
      </c>
      <c r="C12" s="15" t="s">
        <v>27</v>
      </c>
      <c r="D12" s="15" t="s">
        <v>16</v>
      </c>
      <c r="E12" s="16">
        <v>50000</v>
      </c>
      <c r="F12" s="16">
        <v>4879655</v>
      </c>
      <c r="G12" s="17">
        <f t="shared" si="0"/>
        <v>2.1563476601666444E-2</v>
      </c>
      <c r="H12" s="18"/>
    </row>
    <row r="13" spans="1:8" x14ac:dyDescent="0.25">
      <c r="A13" s="13"/>
      <c r="B13" s="14" t="s">
        <v>28</v>
      </c>
      <c r="C13" s="15" t="s">
        <v>29</v>
      </c>
      <c r="D13" s="15" t="s">
        <v>16</v>
      </c>
      <c r="E13" s="16">
        <v>33000</v>
      </c>
      <c r="F13" s="16">
        <v>3574642.5</v>
      </c>
      <c r="G13" s="17">
        <f t="shared" si="0"/>
        <v>1.5796551171767766E-2</v>
      </c>
      <c r="H13" s="18"/>
    </row>
    <row r="14" spans="1:8" x14ac:dyDescent="0.25">
      <c r="A14" s="13"/>
      <c r="B14" s="14" t="s">
        <v>30</v>
      </c>
      <c r="C14" s="15" t="s">
        <v>31</v>
      </c>
      <c r="D14" s="15" t="s">
        <v>16</v>
      </c>
      <c r="E14" s="16">
        <v>250000</v>
      </c>
      <c r="F14" s="16">
        <v>24611100</v>
      </c>
      <c r="G14" s="17">
        <f t="shared" si="0"/>
        <v>0.10875786894591381</v>
      </c>
      <c r="H14" s="18"/>
    </row>
    <row r="15" spans="1:8" x14ac:dyDescent="0.25">
      <c r="A15" s="13"/>
      <c r="B15" s="14" t="s">
        <v>32</v>
      </c>
      <c r="C15" s="15" t="s">
        <v>33</v>
      </c>
      <c r="D15" s="15" t="s">
        <v>16</v>
      </c>
      <c r="E15" s="16">
        <v>10000</v>
      </c>
      <c r="F15" s="16">
        <v>1030172</v>
      </c>
      <c r="G15" s="17">
        <f t="shared" si="0"/>
        <v>4.5523894245990595E-3</v>
      </c>
      <c r="H15" s="18"/>
    </row>
    <row r="16" spans="1:8" x14ac:dyDescent="0.25">
      <c r="A16" s="13"/>
      <c r="B16" s="14" t="s">
        <v>34</v>
      </c>
      <c r="C16" s="15" t="s">
        <v>35</v>
      </c>
      <c r="D16" s="15" t="s">
        <v>16</v>
      </c>
      <c r="E16" s="16">
        <v>10000</v>
      </c>
      <c r="F16" s="16">
        <v>1037862</v>
      </c>
      <c r="G16" s="17">
        <f t="shared" si="0"/>
        <v>4.5863719776825899E-3</v>
      </c>
      <c r="H16" s="18"/>
    </row>
    <row r="17" spans="1:8" x14ac:dyDescent="0.25">
      <c r="A17" s="13"/>
      <c r="B17" s="14" t="s">
        <v>36</v>
      </c>
      <c r="C17" s="15" t="s">
        <v>37</v>
      </c>
      <c r="D17" s="15" t="s">
        <v>16</v>
      </c>
      <c r="E17" s="16">
        <v>102000</v>
      </c>
      <c r="F17" s="16">
        <v>10024682.4</v>
      </c>
      <c r="G17" s="17">
        <f t="shared" si="0"/>
        <v>4.4299649129198156E-2</v>
      </c>
      <c r="H17" s="18"/>
    </row>
    <row r="18" spans="1:8" x14ac:dyDescent="0.25">
      <c r="A18" s="13"/>
      <c r="B18" s="14" t="s">
        <v>38</v>
      </c>
      <c r="C18" s="15" t="s">
        <v>39</v>
      </c>
      <c r="D18" s="15" t="s">
        <v>19</v>
      </c>
      <c r="E18" s="16">
        <v>20000</v>
      </c>
      <c r="F18" s="16">
        <v>1909172</v>
      </c>
      <c r="G18" s="17">
        <f t="shared" si="0"/>
        <v>8.4367410709479933E-3</v>
      </c>
      <c r="H18" s="18"/>
    </row>
    <row r="19" spans="1:8" x14ac:dyDescent="0.25">
      <c r="A19" s="13"/>
      <c r="B19" s="14" t="s">
        <v>40</v>
      </c>
      <c r="C19" s="15" t="s">
        <v>41</v>
      </c>
      <c r="D19" s="15" t="s">
        <v>16</v>
      </c>
      <c r="E19" s="16">
        <v>41400</v>
      </c>
      <c r="F19" s="16">
        <v>4517526.5999999996</v>
      </c>
      <c r="G19" s="17">
        <f t="shared" si="0"/>
        <v>1.99632103369E-2</v>
      </c>
      <c r="H19" s="18"/>
    </row>
    <row r="20" spans="1:8" x14ac:dyDescent="0.25">
      <c r="A20" s="13"/>
      <c r="B20" s="14" t="s">
        <v>42</v>
      </c>
      <c r="C20" s="15" t="s">
        <v>43</v>
      </c>
      <c r="D20" s="15" t="s">
        <v>19</v>
      </c>
      <c r="E20" s="16">
        <v>10000</v>
      </c>
      <c r="F20" s="16">
        <v>1026585</v>
      </c>
      <c r="G20" s="17">
        <f t="shared" si="0"/>
        <v>4.5365382649227761E-3</v>
      </c>
      <c r="H20" s="18"/>
    </row>
    <row r="21" spans="1:8" x14ac:dyDescent="0.25">
      <c r="A21" s="13"/>
      <c r="B21" s="14" t="s">
        <v>44</v>
      </c>
      <c r="C21" s="15" t="s">
        <v>45</v>
      </c>
      <c r="D21" s="15" t="s">
        <v>16</v>
      </c>
      <c r="E21" s="16">
        <v>240000</v>
      </c>
      <c r="F21" s="16">
        <v>15684432</v>
      </c>
      <c r="G21" s="17">
        <f t="shared" si="0"/>
        <v>6.9310408715867911E-2</v>
      </c>
      <c r="H21" s="18"/>
    </row>
    <row r="22" spans="1:8" x14ac:dyDescent="0.25">
      <c r="A22" s="13"/>
      <c r="B22" s="14" t="s">
        <v>46</v>
      </c>
      <c r="C22" s="15" t="s">
        <v>47</v>
      </c>
      <c r="D22" s="15" t="s">
        <v>16</v>
      </c>
      <c r="E22" s="16">
        <v>160000</v>
      </c>
      <c r="F22" s="16">
        <v>15140224</v>
      </c>
      <c r="G22" s="17">
        <f t="shared" si="0"/>
        <v>6.6905522207612783E-2</v>
      </c>
      <c r="H22" s="18"/>
    </row>
    <row r="23" spans="1:8" x14ac:dyDescent="0.25">
      <c r="A23" s="13"/>
      <c r="B23" s="14" t="s">
        <v>48</v>
      </c>
      <c r="C23" s="15" t="s">
        <v>49</v>
      </c>
      <c r="D23" s="15" t="s">
        <v>19</v>
      </c>
      <c r="E23" s="16">
        <v>15000</v>
      </c>
      <c r="F23" s="16">
        <v>1537570.5</v>
      </c>
      <c r="G23" s="17">
        <f t="shared" si="0"/>
        <v>6.794612631459104E-3</v>
      </c>
      <c r="H23" s="18"/>
    </row>
    <row r="24" spans="1:8" x14ac:dyDescent="0.25">
      <c r="A24" s="13"/>
      <c r="B24" s="14" t="s">
        <v>50</v>
      </c>
      <c r="C24" s="15" t="s">
        <v>51</v>
      </c>
      <c r="D24" s="15" t="s">
        <v>19</v>
      </c>
      <c r="E24" s="16">
        <v>30000</v>
      </c>
      <c r="F24" s="16">
        <v>2966670</v>
      </c>
      <c r="G24" s="17">
        <f t="shared" si="0"/>
        <v>1.3109885664020467E-2</v>
      </c>
      <c r="H24" s="18"/>
    </row>
    <row r="25" spans="1:8" x14ac:dyDescent="0.25">
      <c r="A25" s="13"/>
      <c r="B25" s="14" t="s">
        <v>52</v>
      </c>
      <c r="C25" s="15" t="s">
        <v>53</v>
      </c>
      <c r="D25" s="15" t="s">
        <v>16</v>
      </c>
      <c r="E25" s="16">
        <v>56400</v>
      </c>
      <c r="F25" s="16">
        <v>5312073.4800000004</v>
      </c>
      <c r="G25" s="17">
        <f t="shared" si="0"/>
        <v>2.3474358779936873E-2</v>
      </c>
      <c r="H25" s="18"/>
    </row>
    <row r="26" spans="1:8" x14ac:dyDescent="0.25">
      <c r="A26" s="13"/>
      <c r="B26" s="14" t="s">
        <v>54</v>
      </c>
      <c r="C26" s="15" t="s">
        <v>55</v>
      </c>
      <c r="D26" s="15" t="s">
        <v>16</v>
      </c>
      <c r="E26" s="16">
        <v>74600</v>
      </c>
      <c r="F26" s="16">
        <v>6814717.46</v>
      </c>
      <c r="G26" s="17">
        <f t="shared" si="0"/>
        <v>3.0114629107114699E-2</v>
      </c>
      <c r="H26" s="18"/>
    </row>
    <row r="27" spans="1:8" x14ac:dyDescent="0.25">
      <c r="A27" s="13"/>
      <c r="B27" s="14" t="s">
        <v>56</v>
      </c>
      <c r="C27" s="15" t="s">
        <v>57</v>
      </c>
      <c r="D27" s="15" t="s">
        <v>16</v>
      </c>
      <c r="E27" s="16">
        <v>36700</v>
      </c>
      <c r="F27" s="16">
        <v>3537839.63</v>
      </c>
      <c r="G27" s="17">
        <f t="shared" si="0"/>
        <v>1.5633917168724688E-2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16</v>
      </c>
      <c r="E28" s="16">
        <v>30000</v>
      </c>
      <c r="F28" s="16">
        <v>2761836</v>
      </c>
      <c r="G28" s="17">
        <f t="shared" si="0"/>
        <v>1.2204712415865475E-2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16</v>
      </c>
      <c r="E29" s="16">
        <v>38000</v>
      </c>
      <c r="F29" s="16">
        <v>4102662.4</v>
      </c>
      <c r="G29" s="17">
        <f t="shared" si="0"/>
        <v>1.8129901533394614E-2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16</v>
      </c>
      <c r="E30" s="16">
        <v>39400</v>
      </c>
      <c r="F30" s="16">
        <v>4050438.2</v>
      </c>
      <c r="G30" s="17">
        <f t="shared" si="0"/>
        <v>1.7899119784533117E-2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6">
        <v>13000</v>
      </c>
      <c r="F31" s="16">
        <v>848373.5</v>
      </c>
      <c r="G31" s="17">
        <f t="shared" si="0"/>
        <v>3.7490113782068339E-3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16</v>
      </c>
      <c r="E32" s="16">
        <v>80000</v>
      </c>
      <c r="F32" s="16">
        <v>7614848</v>
      </c>
      <c r="G32" s="17">
        <f t="shared" si="0"/>
        <v>3.3650452065411701E-2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16</v>
      </c>
      <c r="E33" s="16">
        <v>50000</v>
      </c>
      <c r="F33" s="16">
        <v>3153330</v>
      </c>
      <c r="G33" s="17">
        <f t="shared" si="0"/>
        <v>1.3934746959023301E-2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16</v>
      </c>
      <c r="E34" s="16">
        <v>100000</v>
      </c>
      <c r="F34" s="16">
        <v>10982740</v>
      </c>
      <c r="G34" s="17">
        <f t="shared" si="0"/>
        <v>4.8533360865099302E-2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16</v>
      </c>
      <c r="E35" s="16">
        <v>130000</v>
      </c>
      <c r="F35" s="16">
        <v>12898600</v>
      </c>
      <c r="G35" s="17">
        <f t="shared" si="0"/>
        <v>5.6999656593397445E-2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16</v>
      </c>
      <c r="E36" s="16">
        <v>100000</v>
      </c>
      <c r="F36" s="16">
        <v>9969460</v>
      </c>
      <c r="G36" s="17">
        <f t="shared" si="0"/>
        <v>4.4055618161785937E-2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16</v>
      </c>
      <c r="E37" s="16">
        <v>3500</v>
      </c>
      <c r="F37" s="16">
        <v>330921.84999999998</v>
      </c>
      <c r="G37" s="17">
        <f t="shared" si="0"/>
        <v>1.4623627222529404E-3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19</v>
      </c>
      <c r="E38" s="16">
        <v>10000</v>
      </c>
      <c r="F38" s="16">
        <v>1050426</v>
      </c>
      <c r="G38" s="17">
        <f t="shared" si="0"/>
        <v>4.6418930175969562E-3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19</v>
      </c>
      <c r="E39" s="16">
        <v>10000</v>
      </c>
      <c r="F39" s="16">
        <v>1031358</v>
      </c>
      <c r="G39" s="17">
        <f t="shared" si="0"/>
        <v>4.557630426934179E-3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19</v>
      </c>
      <c r="E40" s="16">
        <v>10000</v>
      </c>
      <c r="F40" s="16">
        <v>1104762</v>
      </c>
      <c r="G40" s="17">
        <f t="shared" si="0"/>
        <v>4.8820069323364506E-3</v>
      </c>
      <c r="H40" s="18"/>
    </row>
    <row r="41" spans="1:8" x14ac:dyDescent="0.25">
      <c r="A41" s="13"/>
      <c r="B41" s="14" t="s">
        <v>84</v>
      </c>
      <c r="C41" s="15" t="s">
        <v>85</v>
      </c>
      <c r="D41" s="15" t="s">
        <v>16</v>
      </c>
      <c r="E41" s="16">
        <v>5000</v>
      </c>
      <c r="F41" s="16">
        <v>500607.5</v>
      </c>
      <c r="G41" s="17">
        <f t="shared" si="0"/>
        <v>2.212213386575226E-3</v>
      </c>
      <c r="H41" s="18"/>
    </row>
    <row r="42" spans="1:8" outlineLevel="1" x14ac:dyDescent="0.25">
      <c r="A42" s="13"/>
      <c r="B42" s="19"/>
      <c r="C42" s="15"/>
      <c r="D42" s="15"/>
      <c r="E42" s="16"/>
      <c r="F42" s="16"/>
      <c r="G42" s="17"/>
      <c r="H42" s="20"/>
    </row>
    <row r="43" spans="1:8" x14ac:dyDescent="0.25">
      <c r="B43" s="21"/>
      <c r="C43" s="22"/>
      <c r="D43" s="22"/>
      <c r="E43" s="23"/>
      <c r="F43" s="24"/>
      <c r="G43" s="25"/>
      <c r="H43" s="20"/>
    </row>
    <row r="44" spans="1:8" x14ac:dyDescent="0.25">
      <c r="B44" s="21"/>
      <c r="C44" s="22"/>
      <c r="D44" s="22"/>
      <c r="E44" s="23"/>
      <c r="F44" s="24"/>
      <c r="G44" s="25">
        <f>+F44/$F$57</f>
        <v>0</v>
      </c>
      <c r="H44" s="20"/>
    </row>
    <row r="45" spans="1:8" x14ac:dyDescent="0.25">
      <c r="B45" s="22"/>
      <c r="C45" s="22" t="s">
        <v>86</v>
      </c>
      <c r="D45" s="22"/>
      <c r="E45" s="26"/>
      <c r="F45" s="27">
        <f>SUM(F7:F44)</f>
        <v>208181808.97</v>
      </c>
      <c r="G45" s="28">
        <f>+F45/$F$57</f>
        <v>0.91996740888796202</v>
      </c>
      <c r="H45" s="29"/>
    </row>
    <row r="47" spans="1:8" x14ac:dyDescent="0.25">
      <c r="A47" s="30" t="s">
        <v>87</v>
      </c>
      <c r="B47" s="31"/>
      <c r="C47" s="31" t="s">
        <v>88</v>
      </c>
      <c r="D47" s="31"/>
      <c r="E47" s="31"/>
      <c r="F47" s="31" t="s">
        <v>11</v>
      </c>
      <c r="G47" s="32" t="s">
        <v>12</v>
      </c>
      <c r="H47" s="31" t="s">
        <v>13</v>
      </c>
    </row>
    <row r="48" spans="1:8" x14ac:dyDescent="0.25">
      <c r="B48" s="33"/>
      <c r="C48" s="22" t="s">
        <v>89</v>
      </c>
      <c r="D48" s="15"/>
      <c r="E48" s="34"/>
      <c r="F48" s="35" t="s">
        <v>90</v>
      </c>
      <c r="G48" s="28">
        <v>0</v>
      </c>
      <c r="H48" s="15"/>
    </row>
    <row r="49" spans="1:8" x14ac:dyDescent="0.25">
      <c r="B49" s="33" t="s">
        <v>91</v>
      </c>
      <c r="C49" s="22" t="s">
        <v>92</v>
      </c>
      <c r="D49" s="22"/>
      <c r="E49" s="26"/>
      <c r="F49" s="16">
        <v>14562908.82</v>
      </c>
      <c r="G49" s="28">
        <f>+F49/$F$57</f>
        <v>6.4354333163363378E-2</v>
      </c>
      <c r="H49" s="15"/>
    </row>
    <row r="50" spans="1:8" x14ac:dyDescent="0.25">
      <c r="B50" s="33"/>
      <c r="C50" s="22" t="s">
        <v>93</v>
      </c>
      <c r="D50" s="15"/>
      <c r="E50" s="34"/>
      <c r="F50" s="26" t="s">
        <v>90</v>
      </c>
      <c r="G50" s="28">
        <v>0</v>
      </c>
      <c r="H50" s="15"/>
    </row>
    <row r="51" spans="1:8" x14ac:dyDescent="0.25">
      <c r="A51" s="36" t="s">
        <v>94</v>
      </c>
      <c r="B51" s="33"/>
      <c r="C51" s="22" t="s">
        <v>95</v>
      </c>
      <c r="D51" s="15"/>
      <c r="E51" s="34"/>
      <c r="F51" s="26" t="s">
        <v>90</v>
      </c>
      <c r="G51" s="28">
        <v>0</v>
      </c>
      <c r="H51" s="15"/>
    </row>
    <row r="52" spans="1:8" x14ac:dyDescent="0.25">
      <c r="B52" s="33"/>
      <c r="C52" s="22" t="s">
        <v>96</v>
      </c>
      <c r="D52" s="15"/>
      <c r="E52" s="34"/>
      <c r="F52" s="26" t="s">
        <v>90</v>
      </c>
      <c r="G52" s="28">
        <v>0</v>
      </c>
      <c r="H52" s="15"/>
    </row>
    <row r="53" spans="1:8" x14ac:dyDescent="0.25">
      <c r="B53" s="15" t="s">
        <v>94</v>
      </c>
      <c r="C53" s="15" t="s">
        <v>97</v>
      </c>
      <c r="D53" s="15"/>
      <c r="E53" s="34"/>
      <c r="F53" s="16">
        <v>3547873.62</v>
      </c>
      <c r="G53" s="28">
        <f>+F53/$F$57</f>
        <v>1.5678257948674574E-2</v>
      </c>
      <c r="H53" s="15"/>
    </row>
    <row r="54" spans="1:8" x14ac:dyDescent="0.25">
      <c r="B54" s="33"/>
      <c r="C54" s="15"/>
      <c r="D54" s="15"/>
      <c r="E54" s="34"/>
      <c r="F54" s="35"/>
      <c r="G54" s="28"/>
      <c r="H54" s="15"/>
    </row>
    <row r="55" spans="1:8" x14ac:dyDescent="0.25">
      <c r="B55" s="33"/>
      <c r="C55" s="15" t="s">
        <v>98</v>
      </c>
      <c r="D55" s="15"/>
      <c r="E55" s="34"/>
      <c r="F55" s="37">
        <f>SUM(F48:F54)</f>
        <v>18110782.440000001</v>
      </c>
      <c r="G55" s="28">
        <f>+F55/$F$57</f>
        <v>8.0032591112037949E-2</v>
      </c>
      <c r="H55" s="15"/>
    </row>
    <row r="56" spans="1:8" x14ac:dyDescent="0.25">
      <c r="B56" s="33"/>
      <c r="C56" s="15"/>
      <c r="D56" s="15"/>
      <c r="E56" s="34"/>
      <c r="F56" s="37"/>
      <c r="G56" s="28"/>
      <c r="H56" s="15"/>
    </row>
    <row r="57" spans="1:8" x14ac:dyDescent="0.25">
      <c r="B57" s="38"/>
      <c r="C57" s="39" t="s">
        <v>99</v>
      </c>
      <c r="D57" s="40"/>
      <c r="E57" s="41"/>
      <c r="F57" s="41">
        <f>+F55+F45</f>
        <v>226292591.41</v>
      </c>
      <c r="G57" s="42">
        <v>1</v>
      </c>
      <c r="H57" s="15"/>
    </row>
    <row r="58" spans="1:8" x14ac:dyDescent="0.25">
      <c r="F58" s="43"/>
    </row>
    <row r="59" spans="1:8" x14ac:dyDescent="0.25">
      <c r="C59" s="22" t="s">
        <v>100</v>
      </c>
      <c r="D59" s="44">
        <v>14.19</v>
      </c>
      <c r="F59" s="4">
        <v>0</v>
      </c>
    </row>
    <row r="60" spans="1:8" x14ac:dyDescent="0.25">
      <c r="C60" s="22" t="s">
        <v>101</v>
      </c>
      <c r="D60" s="44">
        <v>7.7</v>
      </c>
    </row>
    <row r="61" spans="1:8" x14ac:dyDescent="0.25">
      <c r="C61" s="22" t="s">
        <v>102</v>
      </c>
      <c r="D61" s="44">
        <v>7.46</v>
      </c>
    </row>
    <row r="62" spans="1:8" x14ac:dyDescent="0.25">
      <c r="A62" s="30" t="s">
        <v>103</v>
      </c>
      <c r="C62" s="22" t="s">
        <v>104</v>
      </c>
      <c r="D62" s="45">
        <v>15.4078</v>
      </c>
    </row>
    <row r="63" spans="1:8" x14ac:dyDescent="0.25">
      <c r="C63" s="22" t="s">
        <v>105</v>
      </c>
      <c r="D63" s="45">
        <v>15.4329</v>
      </c>
    </row>
    <row r="64" spans="1:8" x14ac:dyDescent="0.25">
      <c r="C64" s="22" t="s">
        <v>106</v>
      </c>
      <c r="D64" s="46">
        <v>0</v>
      </c>
    </row>
    <row r="65" spans="1:8" x14ac:dyDescent="0.25">
      <c r="C65" s="22" t="s">
        <v>107</v>
      </c>
      <c r="D65" s="47">
        <v>0</v>
      </c>
    </row>
    <row r="66" spans="1:8" x14ac:dyDescent="0.25">
      <c r="C66" s="22" t="s">
        <v>108</v>
      </c>
      <c r="D66" s="47">
        <v>0</v>
      </c>
      <c r="F66" s="43"/>
      <c r="G66" s="48"/>
    </row>
    <row r="67" spans="1:8" x14ac:dyDescent="0.25">
      <c r="B67" s="49"/>
      <c r="C67" s="13"/>
    </row>
    <row r="68" spans="1:8" x14ac:dyDescent="0.25">
      <c r="F68" s="4"/>
    </row>
    <row r="69" spans="1:8" x14ac:dyDescent="0.25">
      <c r="A69" s="1" t="s">
        <v>16</v>
      </c>
      <c r="C69" s="31" t="s">
        <v>109</v>
      </c>
      <c r="D69" s="31"/>
      <c r="E69" s="31"/>
      <c r="F69" s="31"/>
      <c r="G69" s="32"/>
      <c r="H69" s="31"/>
    </row>
    <row r="70" spans="1:8" x14ac:dyDescent="0.25">
      <c r="A70" s="15" t="s">
        <v>19</v>
      </c>
      <c r="C70" s="31" t="s">
        <v>110</v>
      </c>
      <c r="D70" s="31"/>
      <c r="E70" s="31"/>
      <c r="F70" s="31" t="s">
        <v>11</v>
      </c>
      <c r="G70" s="32" t="s">
        <v>12</v>
      </c>
      <c r="H70" s="31" t="s">
        <v>13</v>
      </c>
    </row>
    <row r="71" spans="1:8" x14ac:dyDescent="0.25">
      <c r="C71" s="22" t="s">
        <v>111</v>
      </c>
      <c r="D71" s="15"/>
      <c r="E71" s="34"/>
      <c r="F71" s="50">
        <f>SUMIF(Table1345676857891015[[Industry ]],A69,Table1345676857891015[Market Value])</f>
        <v>197195675.81999999</v>
      </c>
      <c r="G71" s="51">
        <f>+F71/$F$57</f>
        <v>0.8714190534975057</v>
      </c>
      <c r="H71" s="15"/>
    </row>
    <row r="72" spans="1:8" x14ac:dyDescent="0.25">
      <c r="C72" s="15" t="s">
        <v>112</v>
      </c>
      <c r="D72" s="15"/>
      <c r="E72" s="34"/>
      <c r="F72" s="50">
        <f>SUMIF(Table1345676857891015[[Industry ]],A70,Table1345676857891015[Market Value])</f>
        <v>10986133.15</v>
      </c>
      <c r="G72" s="51">
        <f t="shared" ref="G72" si="1">+F72/$F$57</f>
        <v>4.8548355390456308E-2</v>
      </c>
      <c r="H72" s="15"/>
    </row>
    <row r="73" spans="1:8" x14ac:dyDescent="0.25">
      <c r="C73" s="52" t="s">
        <v>113</v>
      </c>
      <c r="D73" s="15"/>
      <c r="E73" s="34"/>
      <c r="F73" s="50">
        <f>SUM(F71:F72)</f>
        <v>208181808.97</v>
      </c>
      <c r="G73" s="51">
        <f>+F73/$F$57</f>
        <v>0.91996740888796202</v>
      </c>
      <c r="H73" s="15"/>
    </row>
    <row r="74" spans="1:8" hidden="1" x14ac:dyDescent="0.25">
      <c r="C74" s="15" t="s">
        <v>114</v>
      </c>
      <c r="D74" s="15"/>
      <c r="E74" s="34"/>
      <c r="F74" s="50">
        <f t="shared" ref="F74:F82" si="2">SUMIF($E$85:$E$92,C74,H86:H93)</f>
        <v>0</v>
      </c>
      <c r="G74" s="51">
        <f t="shared" ref="G74:G82" si="3">+F74/$F$57</f>
        <v>0</v>
      </c>
      <c r="H74" s="15"/>
    </row>
    <row r="75" spans="1:8" hidden="1" x14ac:dyDescent="0.25">
      <c r="C75" s="15" t="s">
        <v>115</v>
      </c>
      <c r="D75" s="15"/>
      <c r="E75" s="34"/>
      <c r="F75" s="50">
        <f t="shared" si="2"/>
        <v>0</v>
      </c>
      <c r="G75" s="51">
        <f t="shared" si="3"/>
        <v>0</v>
      </c>
      <c r="H75" s="15"/>
    </row>
    <row r="76" spans="1:8" hidden="1" x14ac:dyDescent="0.25">
      <c r="C76" s="15" t="s">
        <v>116</v>
      </c>
      <c r="D76" s="15"/>
      <c r="E76" s="34"/>
      <c r="F76" s="50">
        <f t="shared" si="2"/>
        <v>0</v>
      </c>
      <c r="G76" s="51">
        <f t="shared" si="3"/>
        <v>0</v>
      </c>
      <c r="H76" s="15"/>
    </row>
    <row r="77" spans="1:8" hidden="1" x14ac:dyDescent="0.25">
      <c r="C77" s="15" t="s">
        <v>117</v>
      </c>
      <c r="D77" s="15"/>
      <c r="E77" s="34"/>
      <c r="F77" s="50">
        <f t="shared" si="2"/>
        <v>0</v>
      </c>
      <c r="G77" s="51">
        <f t="shared" si="3"/>
        <v>0</v>
      </c>
      <c r="H77" s="15"/>
    </row>
    <row r="78" spans="1:8" hidden="1" x14ac:dyDescent="0.25">
      <c r="C78" s="15" t="s">
        <v>118</v>
      </c>
      <c r="D78" s="15"/>
      <c r="E78" s="34"/>
      <c r="F78" s="50">
        <f t="shared" si="2"/>
        <v>0</v>
      </c>
      <c r="G78" s="51">
        <f t="shared" si="3"/>
        <v>0</v>
      </c>
      <c r="H78" s="15"/>
    </row>
    <row r="79" spans="1:8" hidden="1" x14ac:dyDescent="0.25">
      <c r="C79" s="15" t="s">
        <v>119</v>
      </c>
      <c r="D79" s="15"/>
      <c r="E79" s="34"/>
      <c r="F79" s="50">
        <f t="shared" si="2"/>
        <v>0</v>
      </c>
      <c r="G79" s="51">
        <f t="shared" si="3"/>
        <v>0</v>
      </c>
      <c r="H79" s="15"/>
    </row>
    <row r="80" spans="1:8" hidden="1" x14ac:dyDescent="0.25">
      <c r="C80" s="15" t="s">
        <v>120</v>
      </c>
      <c r="D80" s="15"/>
      <c r="E80" s="34"/>
      <c r="F80" s="50">
        <f>SUMIF($E$85:$E$92,C80,H92:H99)</f>
        <v>0</v>
      </c>
      <c r="G80" s="51">
        <f t="shared" si="3"/>
        <v>0</v>
      </c>
      <c r="H80" s="15"/>
    </row>
    <row r="81" spans="3:8" hidden="1" x14ac:dyDescent="0.25">
      <c r="C81" s="15" t="s">
        <v>121</v>
      </c>
      <c r="D81" s="15"/>
      <c r="E81" s="34"/>
      <c r="F81" s="50">
        <f t="shared" si="2"/>
        <v>0</v>
      </c>
      <c r="G81" s="51">
        <f t="shared" si="3"/>
        <v>0</v>
      </c>
      <c r="H81" s="15"/>
    </row>
    <row r="82" spans="3:8" hidden="1" x14ac:dyDescent="0.25">
      <c r="C82" s="15" t="s">
        <v>122</v>
      </c>
      <c r="D82" s="15"/>
      <c r="E82" s="34"/>
      <c r="F82" s="50">
        <f t="shared" si="2"/>
        <v>0</v>
      </c>
      <c r="G82" s="51">
        <f t="shared" si="3"/>
        <v>0</v>
      </c>
      <c r="H82" s="15"/>
    </row>
    <row r="85" spans="3:8" x14ac:dyDescent="0.25">
      <c r="E85" s="15" t="s">
        <v>123</v>
      </c>
      <c r="F85" s="15" t="s">
        <v>124</v>
      </c>
      <c r="G85" s="7">
        <f t="shared" ref="G85:G92" si="4">SUMIF($H$7:$H$41,F85,$E$7:$E$41)</f>
        <v>0</v>
      </c>
      <c r="H85" s="53">
        <f t="shared" ref="H85:H92" si="5">SUMIF($H$7:$H$44,F85,$F$7:$F$44)</f>
        <v>0</v>
      </c>
    </row>
    <row r="86" spans="3:8" x14ac:dyDescent="0.25">
      <c r="E86" s="15" t="s">
        <v>123</v>
      </c>
      <c r="F86" s="15" t="s">
        <v>125</v>
      </c>
      <c r="G86" s="7">
        <f t="shared" si="4"/>
        <v>0</v>
      </c>
      <c r="H86" s="53">
        <f t="shared" si="5"/>
        <v>0</v>
      </c>
    </row>
    <row r="87" spans="3:8" x14ac:dyDescent="0.25">
      <c r="E87" s="15" t="s">
        <v>123</v>
      </c>
      <c r="F87" s="15" t="s">
        <v>126</v>
      </c>
      <c r="G87" s="7">
        <f t="shared" si="4"/>
        <v>0</v>
      </c>
      <c r="H87" s="53">
        <f t="shared" si="5"/>
        <v>0</v>
      </c>
    </row>
    <row r="88" spans="3:8" x14ac:dyDescent="0.25">
      <c r="E88" s="15" t="s">
        <v>115</v>
      </c>
      <c r="F88" s="15" t="s">
        <v>127</v>
      </c>
      <c r="G88" s="7">
        <f t="shared" si="4"/>
        <v>0</v>
      </c>
      <c r="H88" s="53">
        <f t="shared" si="5"/>
        <v>0</v>
      </c>
    </row>
    <row r="89" spans="3:8" x14ac:dyDescent="0.25">
      <c r="E89" s="15" t="s">
        <v>116</v>
      </c>
      <c r="F89" s="15" t="s">
        <v>128</v>
      </c>
      <c r="G89" s="7">
        <f t="shared" si="4"/>
        <v>0</v>
      </c>
      <c r="H89" s="53">
        <f t="shared" si="5"/>
        <v>0</v>
      </c>
    </row>
    <row r="90" spans="3:8" x14ac:dyDescent="0.25">
      <c r="E90" s="15" t="s">
        <v>123</v>
      </c>
      <c r="F90" s="15" t="s">
        <v>129</v>
      </c>
      <c r="G90" s="7">
        <f t="shared" si="4"/>
        <v>0</v>
      </c>
      <c r="H90" s="53">
        <f t="shared" si="5"/>
        <v>0</v>
      </c>
    </row>
    <row r="91" spans="3:8" x14ac:dyDescent="0.25">
      <c r="E91" s="15" t="s">
        <v>116</v>
      </c>
      <c r="F91" s="15" t="s">
        <v>130</v>
      </c>
      <c r="G91" s="7">
        <f t="shared" si="4"/>
        <v>0</v>
      </c>
      <c r="H91" s="53">
        <f t="shared" si="5"/>
        <v>0</v>
      </c>
    </row>
    <row r="92" spans="3:8" x14ac:dyDescent="0.25">
      <c r="E92" s="15" t="s">
        <v>123</v>
      </c>
      <c r="F92" s="15" t="s">
        <v>131</v>
      </c>
      <c r="G92" s="7">
        <f t="shared" si="4"/>
        <v>0</v>
      </c>
      <c r="H92" s="53">
        <f t="shared" si="5"/>
        <v>0</v>
      </c>
    </row>
    <row r="93" spans="3:8" x14ac:dyDescent="0.25">
      <c r="G93" s="7" t="s">
        <v>113</v>
      </c>
      <c r="H93" s="1" t="s">
        <v>113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2023-10-05T06:46:37Z</dcterms:created>
  <dcterms:modified xsi:type="dcterms:W3CDTF">2023-10-05T06:46:53Z</dcterms:modified>
</cp:coreProperties>
</file>