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7. September 2023\9. Portfolio Monthly- Website\"/>
    </mc:Choice>
  </mc:AlternateContent>
  <xr:revisionPtr revIDLastSave="0" documentId="8_{6AAC5F87-C68A-49B7-B986-A40C9B68E01C}" xr6:coauthVersionLast="47" xr6:coauthVersionMax="47" xr10:uidLastSave="{00000000-0000-0000-0000-000000000000}"/>
  <bookViews>
    <workbookView xWindow="-120" yWindow="-120" windowWidth="20730" windowHeight="11160" xr2:uid="{E45276EF-6984-4C14-ACD7-D761F0FD34E3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" i="1" l="1"/>
  <c r="G120" i="1"/>
  <c r="H119" i="1"/>
  <c r="G119" i="1"/>
  <c r="H118" i="1"/>
  <c r="G118" i="1"/>
  <c r="H117" i="1"/>
  <c r="G117" i="1"/>
  <c r="H116" i="1"/>
  <c r="G116" i="1"/>
  <c r="H115" i="1"/>
  <c r="H114" i="1"/>
  <c r="G114" i="1"/>
  <c r="H113" i="1"/>
  <c r="H121" i="1" s="1"/>
  <c r="G113" i="1"/>
  <c r="F110" i="1"/>
  <c r="F109" i="1"/>
  <c r="F108" i="1"/>
  <c r="F107" i="1"/>
  <c r="G107" i="1" s="1"/>
  <c r="F106" i="1"/>
  <c r="G106" i="1" s="1"/>
  <c r="F105" i="1"/>
  <c r="F104" i="1"/>
  <c r="F101" i="1"/>
  <c r="G101" i="1" s="1"/>
  <c r="F100" i="1"/>
  <c r="G100" i="1" s="1"/>
  <c r="F99" i="1"/>
  <c r="F102" i="1" s="1"/>
  <c r="F83" i="1"/>
  <c r="F85" i="1" s="1"/>
  <c r="F73" i="1"/>
  <c r="G115" i="1" l="1"/>
  <c r="G121" i="1" s="1"/>
  <c r="G77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83" i="1"/>
  <c r="G73" i="1"/>
  <c r="G69" i="1"/>
  <c r="G65" i="1"/>
  <c r="G61" i="1"/>
  <c r="G53" i="1"/>
  <c r="G49" i="1"/>
  <c r="G41" i="1"/>
  <c r="G33" i="1"/>
  <c r="G29" i="1"/>
  <c r="G21" i="1"/>
  <c r="G13" i="1"/>
  <c r="G9" i="1"/>
  <c r="G57" i="1"/>
  <c r="G45" i="1"/>
  <c r="G37" i="1"/>
  <c r="G25" i="1"/>
  <c r="G17" i="1"/>
  <c r="G110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81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104" i="1"/>
  <c r="G108" i="1"/>
  <c r="G105" i="1"/>
  <c r="G109" i="1"/>
  <c r="G99" i="1"/>
  <c r="G102" i="1" s="1"/>
</calcChain>
</file>

<file path=xl/sharedStrings.xml><?xml version="1.0" encoding="utf-8"?>
<sst xmlns="http://schemas.openxmlformats.org/spreadsheetml/2006/main" count="272" uniqueCount="192">
  <si>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</si>
  <si>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</si>
  <si>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</si>
  <si>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</si>
  <si>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</si>
  <si>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</si>
  <si>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28-09-2023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</si>
  <si>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</si>
  <si>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</si>
  <si>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</si>
  <si>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</si>
  <si>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</si>
  <si>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</si>
  <si>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</si>
  <si>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IN0020160068</t>
  </si>
  <si>
    <t>7.06 % GOI 10.10.2046</t>
  </si>
  <si>
    <t>SDL</t>
  </si>
  <si>
    <t>IN2220150196</t>
  </si>
  <si>
    <t>8.67% Maharashtra SDL 24 Feb 2026</t>
  </si>
  <si>
    <t>IN1520170243</t>
  </si>
  <si>
    <t>8.26% Gujarat 14march 2028</t>
  </si>
  <si>
    <t>IN1520170169</t>
  </si>
  <si>
    <t>07.75% GUJRAT SDL 10-JAN-2028</t>
  </si>
  <si>
    <t>IN0020040039</t>
  </si>
  <si>
    <t>7.50% GOI 10-Aug-2034</t>
  </si>
  <si>
    <t>CGS</t>
  </si>
  <si>
    <t>IN0020200153</t>
  </si>
  <si>
    <t>05.77% GOI 03-Aug-2030</t>
  </si>
  <si>
    <t>IN0020220151</t>
  </si>
  <si>
    <t>7.26 GS 06.02.2033</t>
  </si>
  <si>
    <t>IN000930C056</t>
  </si>
  <si>
    <t>Strip Gsec 12-09-2030</t>
  </si>
  <si>
    <t>IN0020200245</t>
  </si>
  <si>
    <t>6.22% GOI 2035 (16-Mar-2035)</t>
  </si>
  <si>
    <t>IN0020220102</t>
  </si>
  <si>
    <t>7.41 GS 19.12.2036</t>
  </si>
  <si>
    <t>IN0020160092</t>
  </si>
  <si>
    <t>6.62% GOI 2051 (28-NOV-2051)  2051.</t>
  </si>
  <si>
    <t>INE103D08039</t>
  </si>
  <si>
    <t>7.72 BSNL 22-12-2032</t>
  </si>
  <si>
    <t>NCD</t>
  </si>
  <si>
    <t>CRISIL AAA(CE)</t>
  </si>
  <si>
    <t>IN000330C059</t>
  </si>
  <si>
    <t>0% Strip GOI 12-03-2030</t>
  </si>
  <si>
    <t>IN0020140011</t>
  </si>
  <si>
    <t>8.60% GS 2028 (02-JUN-2028)</t>
  </si>
  <si>
    <t>IN0020200187</t>
  </si>
  <si>
    <t>6.80 GS 15.12.2060</t>
  </si>
  <si>
    <t>IN2020180021</t>
  </si>
  <si>
    <t>8.32% Kerala SDL 25-April-2030</t>
  </si>
  <si>
    <t>IN1520180200</t>
  </si>
  <si>
    <t>8.50% GUJARAT SDL 28.11.2028</t>
  </si>
  <si>
    <t>IN0020050012</t>
  </si>
  <si>
    <t>7.40% GOI 09.09.2035</t>
  </si>
  <si>
    <t>IN2220190051</t>
  </si>
  <si>
    <t>7.24% Maharashtra SDL 25-Sept-2029</t>
  </si>
  <si>
    <t>IN0020060045</t>
  </si>
  <si>
    <t>8.33% GS 7.06.2036</t>
  </si>
  <si>
    <t>IN0020150010</t>
  </si>
  <si>
    <t>7.68% GS 15.12.2023</t>
  </si>
  <si>
    <t>IN1520200206</t>
  </si>
  <si>
    <t>6.50% Gujarat SDL 11-Nov-2030</t>
  </si>
  <si>
    <t>IN0020160118</t>
  </si>
  <si>
    <t>6.79% GS 26.12.2029</t>
  </si>
  <si>
    <t>IN4520180204</t>
  </si>
  <si>
    <t>8.38% Telangana SDL 2049</t>
  </si>
  <si>
    <t>IN0020160019</t>
  </si>
  <si>
    <t>7.61% GSEC 09.05.2030</t>
  </si>
  <si>
    <t>IN2220200017</t>
  </si>
  <si>
    <t>7.83% MAHARASHTRA SDL 2030 ( 08-APR-2030 ) 2030</t>
  </si>
  <si>
    <t>IN2220200264</t>
  </si>
  <si>
    <t>6.63% MAHARASHTRA SDL 14-OCT-2030</t>
  </si>
  <si>
    <t>IN0020150051</t>
  </si>
  <si>
    <t>7.73% GS  MD 19/12/2034</t>
  </si>
  <si>
    <t>IN0020150069</t>
  </si>
  <si>
    <t>7.59% GOI 20.03.2029</t>
  </si>
  <si>
    <t>IN0020060086</t>
  </si>
  <si>
    <t>8.28% GOI 15.02.2032</t>
  </si>
  <si>
    <t>IN2220220130</t>
  </si>
  <si>
    <t>7.70 MH SGS 19.10.2030</t>
  </si>
  <si>
    <t>IN0020020247</t>
  </si>
  <si>
    <t>6.01% GOVT 25-March-2028</t>
  </si>
  <si>
    <t>IN0020220144</t>
  </si>
  <si>
    <t>7.29 SGrB 27.01.2033</t>
  </si>
  <si>
    <t>IN000230C028</t>
  </si>
  <si>
    <t>Gsec Strip 22-02-2030</t>
  </si>
  <si>
    <t>IN000929C058</t>
  </si>
  <si>
    <t>Gsec Strip 12-09-2029</t>
  </si>
  <si>
    <t>IN0020170174</t>
  </si>
  <si>
    <t>7.17% GOI 08-Jan-2028</t>
  </si>
  <si>
    <t>IN0020060078</t>
  </si>
  <si>
    <t>8.24% GOI 15-Feb-2027</t>
  </si>
  <si>
    <t>IN0020230051</t>
  </si>
  <si>
    <t>7.30 GS 19.06.2053</t>
  </si>
  <si>
    <t>IN0020100031</t>
  </si>
  <si>
    <t>8.30% GS 02.07.2040</t>
  </si>
  <si>
    <t>IN0020190040</t>
  </si>
  <si>
    <t>7.69% GOI 17.06.2043</t>
  </si>
  <si>
    <t>IN0020230077</t>
  </si>
  <si>
    <t>7.18 GS 24.07.2037</t>
  </si>
  <si>
    <t>IN0020190024</t>
  </si>
  <si>
    <t>7.62% GS 2039 (15-09-2039)</t>
  </si>
  <si>
    <t>IN0020230044</t>
  </si>
  <si>
    <t>7.25 GS 12.06.2063</t>
  </si>
  <si>
    <t>IN0020140078</t>
  </si>
  <si>
    <t>8.17% GS 2044 (01-DEC-2044).</t>
  </si>
  <si>
    <t>IN0020230085</t>
  </si>
  <si>
    <t>7.18 GS 14.08.2033</t>
  </si>
  <si>
    <t>IN0020150077</t>
  </si>
  <si>
    <t>7.72% GOI 26.10.2055.</t>
  </si>
  <si>
    <t>IN3120150203</t>
  </si>
  <si>
    <t>8.69% Tamil Nadu SDL 24.02.2026</t>
  </si>
  <si>
    <t>IN0020110063</t>
  </si>
  <si>
    <t>8.83% GOI 12.12.2041</t>
  </si>
  <si>
    <t>IN1920170157</t>
  </si>
  <si>
    <t>8.00% Karnataka SDL 2028 (17-JAN-2028)</t>
  </si>
  <si>
    <t>IN0020210020</t>
  </si>
  <si>
    <t>6.64% GOI 16-june-2035</t>
  </si>
  <si>
    <t>IN0020190032</t>
  </si>
  <si>
    <t>7.72 GS 15.06.2049</t>
  </si>
  <si>
    <t>IN0020200054</t>
  </si>
  <si>
    <t>7.16 GS 20.09.2050</t>
  </si>
  <si>
    <t>IN0020220060</t>
  </si>
  <si>
    <t>7.26 GS 22.08.2032</t>
  </si>
  <si>
    <t>IN0020220011</t>
  </si>
  <si>
    <t>7.10 GS 18.04.2029</t>
  </si>
  <si>
    <t>IN0020210152</t>
  </si>
  <si>
    <t>06.67 GOI 15 DEC- 2035</t>
  </si>
  <si>
    <t>IN0020210194</t>
  </si>
  <si>
    <t>6.99% GOI 15-DEC-2051</t>
  </si>
  <si>
    <t>IN0020190362</t>
  </si>
  <si>
    <t>6.45% GOI 07-Oct-2029</t>
  </si>
  <si>
    <t>IN0020210202</t>
  </si>
  <si>
    <t>6.95% GOI 16-DEC-2061</t>
  </si>
  <si>
    <t>IN0020120062</t>
  </si>
  <si>
    <t>8.30% GOI 31-Dec-2042</t>
  </si>
  <si>
    <t>IN0020210244</t>
  </si>
  <si>
    <t>6.54% GOI 17-Jan-2032</t>
  </si>
  <si>
    <t>IN1020180411</t>
  </si>
  <si>
    <t>8.39% ANDHRA PRADESH SDL 06.02.2031</t>
  </si>
  <si>
    <t>IN1920180156</t>
  </si>
  <si>
    <t>8.22 % KARNATAK 30.01.2031</t>
  </si>
  <si>
    <t>IN2220180052</t>
  </si>
  <si>
    <t>8.08% Maharashtra SDL 2028</t>
  </si>
  <si>
    <t>IN0020070044</t>
  </si>
  <si>
    <t>8.32% GS 02.08.2032</t>
  </si>
  <si>
    <t>02A</t>
  </si>
  <si>
    <t>IN2020170147</t>
  </si>
  <si>
    <t>8.13 % KERALA SDL 21.03.2028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</si>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</sst>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5" xfId="0" applyBorder="1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0" fillId="0" borderId="8" xfId="0" applyBorder="1" applyAlignment="1">
      <alignment vertical="top"/>
    </xf>
    <xf numFmtId="0" fontId="2" fillId="0" borderId="9" xfId="2" applyBorder="1" applyAlignment="1">
      <alignment vertical="top"/>
    </xf>
    <xf numFmtId="165" fontId="1" fillId="0" borderId="9" xfId="4" applyNumberFormat="1" applyFont="1" applyFill="1" applyBorder="1" applyAlignment="1">
      <alignment horizontal="right" vertical="top"/>
    </xf>
    <xf numFmtId="0" fontId="0" fillId="0" borderId="9" xfId="3" applyNumberFormat="1" applyFont="1" applyFill="1" applyBorder="1" applyAlignment="1">
      <alignment horizontal="right" vertical="top"/>
    </xf>
    <xf numFmtId="164" fontId="1" fillId="0" borderId="9" xfId="1" applyNumberFormat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4" fillId="0" borderId="5" xfId="2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0" fontId="9" fillId="2" borderId="10" xfId="0" applyFont="1" applyFill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25A03F2E-1AC6-46D2-B2C9-87E71941DB44}"/>
    <cellStyle name="Comma 3" xfId="4" xr:uid="{E77E7807-2C2D-4C34-97DE-8E0041486750}"/>
    <cellStyle name="Normal" xfId="0" builtinId="0"/>
    <cellStyle name="Normal 2" xfId="2" xr:uid="{13B54CE0-DD39-46DE-9B2C-C18103DF8A55}"/>
    <cellStyle name="Percent" xfId="1" builtinId="5"/>
    <cellStyle name="Percent 2" xfId="5" xr:uid="{7140AE07-E291-4491-97D1-2B5FB0FD33F1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4EEF93-4E28-4179-B214-94677428CF3B}" name="Table13456768578914" displayName="Table13456768578914" ref="B6:H72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CC60D300-B32B-4F85-8776-7B942C0F6327}" name="ISIN No." dataDxfId="6"/>
    <tableColumn id="2" xr3:uid="{0D0BCDE6-2624-469C-8788-7D5CBAFF75D8}" name="Name of the Instrument" dataDxfId="5"/>
    <tableColumn id="3" xr3:uid="{513B1BA8-976D-4C2D-BCE5-9E312D25D8A4}" name="Industry " dataDxfId="4"/>
    <tableColumn id="4" xr3:uid="{F409B831-37B7-4733-91AF-7D26F683B7E5}" name="Quantity" dataDxfId="3"/>
    <tableColumn id="5" xr3:uid="{423C66F0-5436-4F18-9F60-BBA884415196}" name="Market Value" dataDxfId="2"/>
    <tableColumn id="6" xr3:uid="{E6842F3D-2BF4-4062-AF73-A6B9D0E692BB}" name="% of Portfolio" dataDxfId="1" dataCellStyle="Percent">
      <calculatedColumnFormula>+F7/$F$85</calculatedColumnFormula>
    </tableColumn>
    <tableColumn id="7" xr3:uid="{BEC8C86E-C4CA-4498-AA66-33A7D727BBAA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7834-B2F1-4F23-A20B-A420FCBE9267}">
  <sheetPr>
    <tabColor rgb="FF7030A0"/>
  </sheetPr>
  <dimension ref="A2:H121"/>
  <sheetViews>
    <sheetView showGridLines="0" tabSelected="1" topLeftCell="D64" zoomScaleNormal="100" zoomScaleSheetLayoutView="89" workbookViewId="0">
      <selection activeCell="G73" sqref="G7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150000</v>
      </c>
      <c r="F7" s="17">
        <v>14549130</v>
      </c>
      <c r="G7" s="18">
        <f t="shared" ref="G7:G70" si="0">+F7/$F$85</f>
        <v>4.0936854538535889E-3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30000</v>
      </c>
      <c r="F8" s="17">
        <v>3079755</v>
      </c>
      <c r="G8" s="18">
        <f t="shared" si="0"/>
        <v>8.6654997549220187E-4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50000</v>
      </c>
      <c r="F9" s="17">
        <v>5151805</v>
      </c>
      <c r="G9" s="18">
        <f t="shared" si="0"/>
        <v>1.4495622205307251E-3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7">
        <v>17500</v>
      </c>
      <c r="F10" s="17">
        <v>1768912.25</v>
      </c>
      <c r="G10" s="18">
        <f t="shared" si="0"/>
        <v>4.9771844412472936E-4</v>
      </c>
      <c r="H10" s="19"/>
    </row>
    <row r="11" spans="1:8" x14ac:dyDescent="0.25">
      <c r="A11" s="13"/>
      <c r="B11" s="14" t="s">
        <v>23</v>
      </c>
      <c r="C11" s="15" t="s">
        <v>24</v>
      </c>
      <c r="D11" s="15" t="s">
        <v>25</v>
      </c>
      <c r="E11" s="17">
        <v>600000</v>
      </c>
      <c r="F11" s="17">
        <v>60837960</v>
      </c>
      <c r="G11" s="18">
        <f t="shared" si="0"/>
        <v>1.7117963197395752E-2</v>
      </c>
      <c r="H11" s="19"/>
    </row>
    <row r="12" spans="1:8" x14ac:dyDescent="0.25">
      <c r="A12" s="13"/>
      <c r="B12" s="14" t="s">
        <v>26</v>
      </c>
      <c r="C12" s="15" t="s">
        <v>27</v>
      </c>
      <c r="D12" s="15" t="s">
        <v>25</v>
      </c>
      <c r="E12" s="17">
        <v>140000</v>
      </c>
      <c r="F12" s="17">
        <v>12888568</v>
      </c>
      <c r="G12" s="18">
        <f t="shared" si="0"/>
        <v>3.6264534953363427E-3</v>
      </c>
      <c r="H12" s="19"/>
    </row>
    <row r="13" spans="1:8" x14ac:dyDescent="0.25">
      <c r="A13" s="13"/>
      <c r="B13" s="14" t="s">
        <v>28</v>
      </c>
      <c r="C13" s="15" t="s">
        <v>29</v>
      </c>
      <c r="D13" s="15" t="s">
        <v>25</v>
      </c>
      <c r="E13" s="17">
        <v>1000000</v>
      </c>
      <c r="F13" s="17">
        <v>99886100</v>
      </c>
      <c r="G13" s="18">
        <f t="shared" si="0"/>
        <v>2.8104929615184203E-2</v>
      </c>
      <c r="H13" s="19"/>
    </row>
    <row r="14" spans="1:8" x14ac:dyDescent="0.25">
      <c r="A14" s="13"/>
      <c r="B14" s="14" t="s">
        <v>30</v>
      </c>
      <c r="C14" s="15" t="s">
        <v>31</v>
      </c>
      <c r="D14" s="15" t="s">
        <v>25</v>
      </c>
      <c r="E14" s="17">
        <v>26800</v>
      </c>
      <c r="F14" s="17">
        <v>1631262.4</v>
      </c>
      <c r="G14" s="18">
        <f t="shared" si="0"/>
        <v>4.5898793661877337E-4</v>
      </c>
      <c r="H14" s="19"/>
    </row>
    <row r="15" spans="1:8" x14ac:dyDescent="0.25">
      <c r="A15" s="13"/>
      <c r="B15" s="14" t="s">
        <v>32</v>
      </c>
      <c r="C15" s="15" t="s">
        <v>33</v>
      </c>
      <c r="D15" s="15" t="s">
        <v>25</v>
      </c>
      <c r="E15" s="17">
        <v>425400</v>
      </c>
      <c r="F15" s="17">
        <v>38860332.539999999</v>
      </c>
      <c r="G15" s="18">
        <f t="shared" si="0"/>
        <v>1.0934123074775693E-2</v>
      </c>
      <c r="H15" s="19"/>
    </row>
    <row r="16" spans="1:8" x14ac:dyDescent="0.25">
      <c r="A16" s="13"/>
      <c r="B16" s="14" t="s">
        <v>34</v>
      </c>
      <c r="C16" s="15" t="s">
        <v>35</v>
      </c>
      <c r="D16" s="15" t="s">
        <v>25</v>
      </c>
      <c r="E16" s="17">
        <v>1000000</v>
      </c>
      <c r="F16" s="17">
        <v>100493900</v>
      </c>
      <c r="G16" s="18">
        <f t="shared" si="0"/>
        <v>2.8275946165235804E-2</v>
      </c>
      <c r="H16" s="19"/>
    </row>
    <row r="17" spans="1:8" x14ac:dyDescent="0.25">
      <c r="A17" s="13"/>
      <c r="B17" s="14" t="s">
        <v>36</v>
      </c>
      <c r="C17" s="15" t="s">
        <v>37</v>
      </c>
      <c r="D17" s="15" t="s">
        <v>25</v>
      </c>
      <c r="E17" s="17">
        <v>450000</v>
      </c>
      <c r="F17" s="17">
        <v>40593285</v>
      </c>
      <c r="G17" s="18">
        <f t="shared" si="0"/>
        <v>1.1421723520831354E-2</v>
      </c>
      <c r="H17" s="19"/>
    </row>
    <row r="18" spans="1:8" x14ac:dyDescent="0.25">
      <c r="A18" s="13"/>
      <c r="B18" s="14" t="s">
        <v>38</v>
      </c>
      <c r="C18" s="15" t="s">
        <v>39</v>
      </c>
      <c r="D18" s="15" t="s">
        <v>40</v>
      </c>
      <c r="E18" s="17">
        <v>100</v>
      </c>
      <c r="F18" s="17">
        <v>100732200</v>
      </c>
      <c r="G18" s="18">
        <f t="shared" si="0"/>
        <v>2.8342996582934547E-2</v>
      </c>
      <c r="H18" s="19" t="s">
        <v>41</v>
      </c>
    </row>
    <row r="19" spans="1:8" x14ac:dyDescent="0.25">
      <c r="A19" s="13"/>
      <c r="B19" s="14" t="s">
        <v>42</v>
      </c>
      <c r="C19" s="15" t="s">
        <v>43</v>
      </c>
      <c r="D19" s="15" t="s">
        <v>25</v>
      </c>
      <c r="E19" s="17">
        <v>500000</v>
      </c>
      <c r="F19" s="17">
        <v>31533300</v>
      </c>
      <c r="G19" s="18">
        <f t="shared" si="0"/>
        <v>8.8725175678546677E-3</v>
      </c>
      <c r="H19" s="19"/>
    </row>
    <row r="20" spans="1:8" x14ac:dyDescent="0.25">
      <c r="A20" s="13"/>
      <c r="B20" s="14" t="s">
        <v>44</v>
      </c>
      <c r="C20" s="15" t="s">
        <v>45</v>
      </c>
      <c r="D20" s="15" t="s">
        <v>25</v>
      </c>
      <c r="E20" s="17">
        <v>74000</v>
      </c>
      <c r="F20" s="17">
        <v>7779435</v>
      </c>
      <c r="G20" s="18">
        <f t="shared" si="0"/>
        <v>2.1888978859010465E-3</v>
      </c>
      <c r="H20" s="19"/>
    </row>
    <row r="21" spans="1:8" x14ac:dyDescent="0.25">
      <c r="A21" s="13"/>
      <c r="B21" s="14" t="s">
        <v>46</v>
      </c>
      <c r="C21" s="15" t="s">
        <v>47</v>
      </c>
      <c r="D21" s="15" t="s">
        <v>25</v>
      </c>
      <c r="E21" s="17">
        <v>500000</v>
      </c>
      <c r="F21" s="17">
        <v>46075200</v>
      </c>
      <c r="G21" s="18">
        <f t="shared" si="0"/>
        <v>1.2964168718225411E-2</v>
      </c>
      <c r="H21" s="19"/>
    </row>
    <row r="22" spans="1:8" x14ac:dyDescent="0.25">
      <c r="A22" s="13"/>
      <c r="B22" s="14" t="s">
        <v>48</v>
      </c>
      <c r="C22" s="15" t="s">
        <v>49</v>
      </c>
      <c r="D22" s="15" t="s">
        <v>16</v>
      </c>
      <c r="E22" s="17">
        <v>130000</v>
      </c>
      <c r="F22" s="17">
        <v>13557128</v>
      </c>
      <c r="G22" s="18">
        <f t="shared" si="0"/>
        <v>3.8145660729975743E-3</v>
      </c>
      <c r="H22" s="19"/>
    </row>
    <row r="23" spans="1:8" x14ac:dyDescent="0.25">
      <c r="A23" s="13"/>
      <c r="B23" s="14" t="s">
        <v>50</v>
      </c>
      <c r="C23" s="15" t="s">
        <v>51</v>
      </c>
      <c r="D23" s="15" t="s">
        <v>16</v>
      </c>
      <c r="E23" s="17">
        <v>30000</v>
      </c>
      <c r="F23" s="17">
        <v>3130632</v>
      </c>
      <c r="G23" s="18">
        <f t="shared" si="0"/>
        <v>8.8086522560239472E-4</v>
      </c>
      <c r="H23" s="19"/>
    </row>
    <row r="24" spans="1:8" x14ac:dyDescent="0.25">
      <c r="A24" s="13"/>
      <c r="B24" s="14" t="s">
        <v>52</v>
      </c>
      <c r="C24" s="15" t="s">
        <v>53</v>
      </c>
      <c r="D24" s="15" t="s">
        <v>25</v>
      </c>
      <c r="E24" s="17">
        <v>74600</v>
      </c>
      <c r="F24" s="17">
        <v>7489832.54</v>
      </c>
      <c r="G24" s="18">
        <f t="shared" si="0"/>
        <v>2.1074125065070749E-3</v>
      </c>
      <c r="H24" s="19"/>
    </row>
    <row r="25" spans="1:8" x14ac:dyDescent="0.25">
      <c r="A25" s="13"/>
      <c r="B25" s="14" t="s">
        <v>54</v>
      </c>
      <c r="C25" s="15" t="s">
        <v>55</v>
      </c>
      <c r="D25" s="15" t="s">
        <v>16</v>
      </c>
      <c r="E25" s="17">
        <v>30000</v>
      </c>
      <c r="F25" s="17">
        <v>2966670</v>
      </c>
      <c r="G25" s="18">
        <f t="shared" si="0"/>
        <v>8.3473127433625425E-4</v>
      </c>
      <c r="H25" s="19"/>
    </row>
    <row r="26" spans="1:8" x14ac:dyDescent="0.25">
      <c r="A26" s="13"/>
      <c r="B26" s="14" t="s">
        <v>56</v>
      </c>
      <c r="C26" s="15" t="s">
        <v>57</v>
      </c>
      <c r="D26" s="15" t="s">
        <v>25</v>
      </c>
      <c r="E26" s="17">
        <v>962000</v>
      </c>
      <c r="F26" s="17">
        <v>103862137.59999999</v>
      </c>
      <c r="G26" s="18">
        <f t="shared" si="0"/>
        <v>2.9223666425364257E-2</v>
      </c>
      <c r="H26" s="19"/>
    </row>
    <row r="27" spans="1:8" x14ac:dyDescent="0.25">
      <c r="A27" s="13"/>
      <c r="B27" s="14" t="s">
        <v>58</v>
      </c>
      <c r="C27" s="15" t="s">
        <v>59</v>
      </c>
      <c r="D27" s="15" t="s">
        <v>25</v>
      </c>
      <c r="E27" s="17">
        <v>55000</v>
      </c>
      <c r="F27" s="17">
        <v>5506682.5</v>
      </c>
      <c r="G27" s="18">
        <f t="shared" si="0"/>
        <v>1.5494140233292379E-3</v>
      </c>
      <c r="H27" s="19"/>
    </row>
    <row r="28" spans="1:8" x14ac:dyDescent="0.25">
      <c r="A28" s="13"/>
      <c r="B28" s="14" t="s">
        <v>60</v>
      </c>
      <c r="C28" s="15" t="s">
        <v>61</v>
      </c>
      <c r="D28" s="15" t="s">
        <v>16</v>
      </c>
      <c r="E28" s="17">
        <v>50000</v>
      </c>
      <c r="F28" s="17">
        <v>4740835</v>
      </c>
      <c r="G28" s="18">
        <f t="shared" si="0"/>
        <v>1.3339276835535856E-3</v>
      </c>
      <c r="H28" s="19"/>
    </row>
    <row r="29" spans="1:8" x14ac:dyDescent="0.25">
      <c r="A29" s="13"/>
      <c r="B29" s="14" t="s">
        <v>62</v>
      </c>
      <c r="C29" s="15" t="s">
        <v>63</v>
      </c>
      <c r="D29" s="15" t="s">
        <v>25</v>
      </c>
      <c r="E29" s="17">
        <v>620000</v>
      </c>
      <c r="F29" s="17">
        <v>60358426</v>
      </c>
      <c r="G29" s="18">
        <f t="shared" si="0"/>
        <v>1.6983036823074525E-2</v>
      </c>
      <c r="H29" s="19"/>
    </row>
    <row r="30" spans="1:8" x14ac:dyDescent="0.25">
      <c r="A30" s="13"/>
      <c r="B30" s="14" t="s">
        <v>64</v>
      </c>
      <c r="C30" s="15" t="s">
        <v>65</v>
      </c>
      <c r="D30" s="15" t="s">
        <v>16</v>
      </c>
      <c r="E30" s="17">
        <v>60000</v>
      </c>
      <c r="F30" s="17">
        <v>6628572</v>
      </c>
      <c r="G30" s="18">
        <f t="shared" si="0"/>
        <v>1.8650798210079361E-3</v>
      </c>
      <c r="H30" s="19"/>
    </row>
    <row r="31" spans="1:8" x14ac:dyDescent="0.25">
      <c r="A31" s="13"/>
      <c r="B31" s="14" t="s">
        <v>66</v>
      </c>
      <c r="C31" s="15" t="s">
        <v>67</v>
      </c>
      <c r="D31" s="15" t="s">
        <v>25</v>
      </c>
      <c r="E31" s="17">
        <v>100000</v>
      </c>
      <c r="F31" s="17">
        <v>10190000</v>
      </c>
      <c r="G31" s="18">
        <f t="shared" si="0"/>
        <v>2.867158020772931E-3</v>
      </c>
      <c r="H31" s="19"/>
    </row>
    <row r="32" spans="1:8" x14ac:dyDescent="0.25">
      <c r="A32" s="13"/>
      <c r="B32" s="14" t="s">
        <v>68</v>
      </c>
      <c r="C32" s="15" t="s">
        <v>69</v>
      </c>
      <c r="D32" s="15" t="s">
        <v>16</v>
      </c>
      <c r="E32" s="17">
        <v>100000</v>
      </c>
      <c r="F32" s="17">
        <v>10182840</v>
      </c>
      <c r="G32" s="18">
        <f t="shared" si="0"/>
        <v>2.8651434131744288E-3</v>
      </c>
      <c r="H32" s="19"/>
    </row>
    <row r="33" spans="1:8" x14ac:dyDescent="0.25">
      <c r="A33" s="13"/>
      <c r="B33" s="14" t="s">
        <v>70</v>
      </c>
      <c r="C33" s="15" t="s">
        <v>71</v>
      </c>
      <c r="D33" s="15" t="s">
        <v>16</v>
      </c>
      <c r="E33" s="17">
        <v>190000</v>
      </c>
      <c r="F33" s="17">
        <v>18137134</v>
      </c>
      <c r="G33" s="18">
        <f t="shared" si="0"/>
        <v>5.1032413367942519E-3</v>
      </c>
      <c r="H33" s="19"/>
    </row>
    <row r="34" spans="1:8" x14ac:dyDescent="0.25">
      <c r="A34" s="13"/>
      <c r="B34" s="14" t="s">
        <v>72</v>
      </c>
      <c r="C34" s="15" t="s">
        <v>73</v>
      </c>
      <c r="D34" s="15" t="s">
        <v>25</v>
      </c>
      <c r="E34" s="17">
        <v>60600</v>
      </c>
      <c r="F34" s="17">
        <v>6229861.7999999998</v>
      </c>
      <c r="G34" s="18">
        <f t="shared" si="0"/>
        <v>1.7528948212146111E-3</v>
      </c>
      <c r="H34" s="19"/>
    </row>
    <row r="35" spans="1:8" x14ac:dyDescent="0.25">
      <c r="A35" s="13"/>
      <c r="B35" s="14" t="s">
        <v>74</v>
      </c>
      <c r="C35" s="15" t="s">
        <v>75</v>
      </c>
      <c r="D35" s="15" t="s">
        <v>25</v>
      </c>
      <c r="E35" s="17">
        <v>203000</v>
      </c>
      <c r="F35" s="17">
        <v>20592502.699999999</v>
      </c>
      <c r="G35" s="18">
        <f t="shared" si="0"/>
        <v>5.7941078787137621E-3</v>
      </c>
      <c r="H35" s="19"/>
    </row>
    <row r="36" spans="1:8" x14ac:dyDescent="0.25">
      <c r="A36" s="13"/>
      <c r="B36" s="14" t="s">
        <v>76</v>
      </c>
      <c r="C36" s="15" t="s">
        <v>77</v>
      </c>
      <c r="D36" s="15" t="s">
        <v>25</v>
      </c>
      <c r="E36" s="17">
        <v>580500</v>
      </c>
      <c r="F36" s="17">
        <v>61574505.75</v>
      </c>
      <c r="G36" s="18">
        <f t="shared" si="0"/>
        <v>1.7325204910327914E-2</v>
      </c>
      <c r="H36" s="19"/>
    </row>
    <row r="37" spans="1:8" x14ac:dyDescent="0.25">
      <c r="A37" s="13"/>
      <c r="B37" s="14" t="s">
        <v>78</v>
      </c>
      <c r="C37" s="15" t="s">
        <v>79</v>
      </c>
      <c r="D37" s="15" t="s">
        <v>16</v>
      </c>
      <c r="E37" s="17">
        <v>50000</v>
      </c>
      <c r="F37" s="17">
        <v>5061785</v>
      </c>
      <c r="G37" s="18">
        <f t="shared" si="0"/>
        <v>1.4242333132657614E-3</v>
      </c>
      <c r="H37" s="19"/>
    </row>
    <row r="38" spans="1:8" x14ac:dyDescent="0.25">
      <c r="A38" s="13"/>
      <c r="B38" s="14" t="s">
        <v>80</v>
      </c>
      <c r="C38" s="15" t="s">
        <v>81</v>
      </c>
      <c r="D38" s="15" t="s">
        <v>25</v>
      </c>
      <c r="E38" s="17">
        <v>50000</v>
      </c>
      <c r="F38" s="17">
        <v>4764300</v>
      </c>
      <c r="G38" s="18">
        <f t="shared" si="0"/>
        <v>1.3405300253551005E-3</v>
      </c>
      <c r="H38" s="19"/>
    </row>
    <row r="39" spans="1:8" x14ac:dyDescent="0.25">
      <c r="A39" s="13"/>
      <c r="B39" s="14" t="s">
        <v>82</v>
      </c>
      <c r="C39" s="15" t="s">
        <v>83</v>
      </c>
      <c r="D39" s="15" t="s">
        <v>25</v>
      </c>
      <c r="E39" s="17">
        <v>1500000</v>
      </c>
      <c r="F39" s="17">
        <v>150315300</v>
      </c>
      <c r="G39" s="18">
        <f t="shared" si="0"/>
        <v>4.2294182339537717E-2</v>
      </c>
      <c r="H39" s="19"/>
    </row>
    <row r="40" spans="1:8" x14ac:dyDescent="0.25">
      <c r="A40" s="13"/>
      <c r="B40" s="14" t="s">
        <v>84</v>
      </c>
      <c r="C40" s="15" t="s">
        <v>85</v>
      </c>
      <c r="D40" s="15" t="s">
        <v>25</v>
      </c>
      <c r="E40" s="17">
        <v>2500000</v>
      </c>
      <c r="F40" s="17">
        <v>158289500</v>
      </c>
      <c r="G40" s="18">
        <f t="shared" si="0"/>
        <v>4.4537881209925106E-2</v>
      </c>
      <c r="H40" s="19"/>
    </row>
    <row r="41" spans="1:8" x14ac:dyDescent="0.25">
      <c r="A41" s="13"/>
      <c r="B41" s="14" t="s">
        <v>86</v>
      </c>
      <c r="C41" s="15" t="s">
        <v>87</v>
      </c>
      <c r="D41" s="15" t="s">
        <v>25</v>
      </c>
      <c r="E41" s="17">
        <v>2250000</v>
      </c>
      <c r="F41" s="17">
        <v>147041550</v>
      </c>
      <c r="G41" s="18">
        <f t="shared" si="0"/>
        <v>4.1373048034286944E-2</v>
      </c>
      <c r="H41" s="19"/>
    </row>
    <row r="42" spans="1:8" x14ac:dyDescent="0.25">
      <c r="A42" s="13"/>
      <c r="B42" s="14" t="s">
        <v>88</v>
      </c>
      <c r="C42" s="15" t="s">
        <v>89</v>
      </c>
      <c r="D42" s="15" t="s">
        <v>25</v>
      </c>
      <c r="E42" s="17">
        <v>500000</v>
      </c>
      <c r="F42" s="17">
        <v>49847300</v>
      </c>
      <c r="G42" s="18">
        <f t="shared" si="0"/>
        <v>1.4025523651508784E-2</v>
      </c>
      <c r="H42" s="19"/>
    </row>
    <row r="43" spans="1:8" x14ac:dyDescent="0.25">
      <c r="A43" s="13"/>
      <c r="B43" s="14" t="s">
        <v>90</v>
      </c>
      <c r="C43" s="15" t="s">
        <v>91</v>
      </c>
      <c r="D43" s="15" t="s">
        <v>25</v>
      </c>
      <c r="E43" s="17">
        <v>316000</v>
      </c>
      <c r="F43" s="17">
        <v>32495828.399999999</v>
      </c>
      <c r="G43" s="18">
        <f t="shared" si="0"/>
        <v>9.1433439684711279E-3</v>
      </c>
      <c r="H43" s="19"/>
    </row>
    <row r="44" spans="1:8" x14ac:dyDescent="0.25">
      <c r="A44" s="13"/>
      <c r="B44" s="14" t="s">
        <v>92</v>
      </c>
      <c r="C44" s="15" t="s">
        <v>93</v>
      </c>
      <c r="D44" s="15" t="s">
        <v>25</v>
      </c>
      <c r="E44" s="17">
        <v>1750000</v>
      </c>
      <c r="F44" s="17">
        <v>171992100</v>
      </c>
      <c r="G44" s="18">
        <f t="shared" si="0"/>
        <v>4.839337870702453E-2</v>
      </c>
      <c r="H44" s="19"/>
    </row>
    <row r="45" spans="1:8" x14ac:dyDescent="0.25">
      <c r="A45" s="13"/>
      <c r="B45" s="14" t="s">
        <v>94</v>
      </c>
      <c r="C45" s="15" t="s">
        <v>95</v>
      </c>
      <c r="D45" s="15" t="s">
        <v>25</v>
      </c>
      <c r="E45" s="17">
        <v>99000</v>
      </c>
      <c r="F45" s="17">
        <v>10802781</v>
      </c>
      <c r="G45" s="18">
        <f t="shared" si="0"/>
        <v>3.0395760736804142E-3</v>
      </c>
      <c r="H45" s="19"/>
    </row>
    <row r="46" spans="1:8" x14ac:dyDescent="0.25">
      <c r="A46" s="13"/>
      <c r="B46" s="14" t="s">
        <v>96</v>
      </c>
      <c r="C46" s="15" t="s">
        <v>97</v>
      </c>
      <c r="D46" s="15" t="s">
        <v>25</v>
      </c>
      <c r="E46" s="17">
        <v>170000</v>
      </c>
      <c r="F46" s="17">
        <v>17643654</v>
      </c>
      <c r="G46" s="18">
        <f t="shared" si="0"/>
        <v>4.9643909795723659E-3</v>
      </c>
      <c r="H46" s="19"/>
    </row>
    <row r="47" spans="1:8" x14ac:dyDescent="0.25">
      <c r="A47" s="13"/>
      <c r="B47" s="14" t="s">
        <v>98</v>
      </c>
      <c r="C47" s="15" t="s">
        <v>99</v>
      </c>
      <c r="D47" s="15" t="s">
        <v>25</v>
      </c>
      <c r="E47" s="17">
        <v>6750000</v>
      </c>
      <c r="F47" s="17">
        <v>664499700</v>
      </c>
      <c r="G47" s="18">
        <f t="shared" si="0"/>
        <v>0.18697013195841083</v>
      </c>
      <c r="H47" s="19"/>
    </row>
    <row r="48" spans="1:8" x14ac:dyDescent="0.25">
      <c r="A48" s="13"/>
      <c r="B48" s="14" t="s">
        <v>100</v>
      </c>
      <c r="C48" s="15" t="s">
        <v>101</v>
      </c>
      <c r="D48" s="15" t="s">
        <v>25</v>
      </c>
      <c r="E48" s="17">
        <v>28300</v>
      </c>
      <c r="F48" s="17">
        <v>2915386.76</v>
      </c>
      <c r="G48" s="18">
        <f t="shared" si="0"/>
        <v>8.2030172056812628E-4</v>
      </c>
      <c r="H48" s="19"/>
    </row>
    <row r="49" spans="1:8" x14ac:dyDescent="0.25">
      <c r="A49" s="13"/>
      <c r="B49" s="14" t="s">
        <v>102</v>
      </c>
      <c r="C49" s="15" t="s">
        <v>103</v>
      </c>
      <c r="D49" s="15" t="s">
        <v>25</v>
      </c>
      <c r="E49" s="17">
        <v>1450000</v>
      </c>
      <c r="F49" s="17">
        <v>141509995</v>
      </c>
      <c r="G49" s="18">
        <f t="shared" si="0"/>
        <v>3.9816635641196009E-2</v>
      </c>
      <c r="H49" s="19"/>
    </row>
    <row r="50" spans="1:8" x14ac:dyDescent="0.25">
      <c r="A50" s="13"/>
      <c r="B50" s="14" t="s">
        <v>104</v>
      </c>
      <c r="C50" s="15" t="s">
        <v>105</v>
      </c>
      <c r="D50" s="15" t="s">
        <v>25</v>
      </c>
      <c r="E50" s="17">
        <v>305500</v>
      </c>
      <c r="F50" s="17">
        <v>33092523.75</v>
      </c>
      <c r="G50" s="18">
        <f t="shared" si="0"/>
        <v>9.3112360056360356E-3</v>
      </c>
      <c r="H50" s="19"/>
    </row>
    <row r="51" spans="1:8" x14ac:dyDescent="0.25">
      <c r="A51" s="13"/>
      <c r="B51" s="14" t="s">
        <v>106</v>
      </c>
      <c r="C51" s="15" t="s">
        <v>107</v>
      </c>
      <c r="D51" s="15" t="s">
        <v>25</v>
      </c>
      <c r="E51" s="17">
        <v>2650000</v>
      </c>
      <c r="F51" s="17">
        <v>263906345</v>
      </c>
      <c r="G51" s="18">
        <f t="shared" si="0"/>
        <v>7.4255269263946835E-2</v>
      </c>
      <c r="H51" s="19"/>
    </row>
    <row r="52" spans="1:8" x14ac:dyDescent="0.25">
      <c r="A52" s="13"/>
      <c r="B52" s="14" t="s">
        <v>108</v>
      </c>
      <c r="C52" s="15" t="s">
        <v>109</v>
      </c>
      <c r="D52" s="15" t="s">
        <v>25</v>
      </c>
      <c r="E52" s="17">
        <v>163000</v>
      </c>
      <c r="F52" s="17">
        <v>16913124.5</v>
      </c>
      <c r="G52" s="18">
        <f t="shared" si="0"/>
        <v>4.758842057557033E-3</v>
      </c>
      <c r="H52" s="19"/>
    </row>
    <row r="53" spans="1:8" x14ac:dyDescent="0.25">
      <c r="A53" s="13"/>
      <c r="B53" s="14" t="s">
        <v>110</v>
      </c>
      <c r="C53" s="15" t="s">
        <v>111</v>
      </c>
      <c r="D53" s="15" t="s">
        <v>16</v>
      </c>
      <c r="E53" s="17">
        <v>10500</v>
      </c>
      <c r="F53" s="17">
        <v>1078768.95</v>
      </c>
      <c r="G53" s="18">
        <f t="shared" si="0"/>
        <v>3.035329781700974E-4</v>
      </c>
      <c r="H53" s="19"/>
    </row>
    <row r="54" spans="1:8" x14ac:dyDescent="0.25">
      <c r="A54" s="13"/>
      <c r="B54" s="14" t="s">
        <v>112</v>
      </c>
      <c r="C54" s="15" t="s">
        <v>113</v>
      </c>
      <c r="D54" s="15" t="s">
        <v>25</v>
      </c>
      <c r="E54" s="17">
        <v>59000</v>
      </c>
      <c r="F54" s="17">
        <v>6779878.7999999998</v>
      </c>
      <c r="G54" s="18">
        <f t="shared" si="0"/>
        <v>1.907652981480702E-3</v>
      </c>
      <c r="H54" s="19"/>
    </row>
    <row r="55" spans="1:8" x14ac:dyDescent="0.25">
      <c r="A55" s="13"/>
      <c r="B55" s="14" t="s">
        <v>114</v>
      </c>
      <c r="C55" s="15" t="s">
        <v>115</v>
      </c>
      <c r="D55" s="15" t="s">
        <v>16</v>
      </c>
      <c r="E55" s="17">
        <v>37000</v>
      </c>
      <c r="F55" s="17">
        <v>3773729.9</v>
      </c>
      <c r="G55" s="18">
        <f t="shared" si="0"/>
        <v>1.0618135378818085E-3</v>
      </c>
      <c r="H55" s="19"/>
    </row>
    <row r="56" spans="1:8" x14ac:dyDescent="0.25">
      <c r="A56" s="13"/>
      <c r="B56" s="14" t="s">
        <v>116</v>
      </c>
      <c r="C56" s="15" t="s">
        <v>117</v>
      </c>
      <c r="D56" s="15" t="s">
        <v>25</v>
      </c>
      <c r="E56" s="17">
        <v>500000</v>
      </c>
      <c r="F56" s="17">
        <v>47274550</v>
      </c>
      <c r="G56" s="18">
        <f t="shared" si="0"/>
        <v>1.3301629559463292E-2</v>
      </c>
      <c r="H56" s="19"/>
    </row>
    <row r="57" spans="1:8" x14ac:dyDescent="0.25">
      <c r="A57" s="13"/>
      <c r="B57" s="14" t="s">
        <v>118</v>
      </c>
      <c r="C57" s="15" t="s">
        <v>119</v>
      </c>
      <c r="D57" s="15" t="s">
        <v>25</v>
      </c>
      <c r="E57" s="17">
        <v>230000</v>
      </c>
      <c r="F57" s="17">
        <v>23901048</v>
      </c>
      <c r="G57" s="18">
        <f t="shared" si="0"/>
        <v>6.7250325297427693E-3</v>
      </c>
      <c r="H57" s="19"/>
    </row>
    <row r="58" spans="1:8" x14ac:dyDescent="0.25">
      <c r="A58" s="13"/>
      <c r="B58" s="14" t="s">
        <v>120</v>
      </c>
      <c r="C58" s="15" t="s">
        <v>121</v>
      </c>
      <c r="D58" s="15" t="s">
        <v>25</v>
      </c>
      <c r="E58" s="17">
        <v>447000</v>
      </c>
      <c r="F58" s="17">
        <v>43503872.700000003</v>
      </c>
      <c r="G58" s="18">
        <f t="shared" si="0"/>
        <v>1.2240674930960701E-2</v>
      </c>
      <c r="H58" s="19"/>
    </row>
    <row r="59" spans="1:8" x14ac:dyDescent="0.25">
      <c r="A59" s="13"/>
      <c r="B59" s="14" t="s">
        <v>122</v>
      </c>
      <c r="C59" s="15" t="s">
        <v>123</v>
      </c>
      <c r="D59" s="15" t="s">
        <v>25</v>
      </c>
      <c r="E59" s="17">
        <v>5000</v>
      </c>
      <c r="F59" s="17">
        <v>498939</v>
      </c>
      <c r="G59" s="18">
        <f t="shared" si="0"/>
        <v>1.4038635483085626E-4</v>
      </c>
      <c r="H59" s="19"/>
    </row>
    <row r="60" spans="1:8" x14ac:dyDescent="0.25">
      <c r="A60" s="13"/>
      <c r="B60" s="14" t="s">
        <v>124</v>
      </c>
      <c r="C60" s="15" t="s">
        <v>125</v>
      </c>
      <c r="D60" s="15" t="s">
        <v>25</v>
      </c>
      <c r="E60" s="17">
        <v>350000</v>
      </c>
      <c r="F60" s="17">
        <v>34727000</v>
      </c>
      <c r="G60" s="18">
        <f t="shared" si="0"/>
        <v>9.7711282225104584E-3</v>
      </c>
      <c r="H60" s="19"/>
    </row>
    <row r="61" spans="1:8" x14ac:dyDescent="0.25">
      <c r="A61" s="13"/>
      <c r="B61" s="14" t="s">
        <v>126</v>
      </c>
      <c r="C61" s="15" t="s">
        <v>127</v>
      </c>
      <c r="D61" s="15" t="s">
        <v>25</v>
      </c>
      <c r="E61" s="17">
        <v>840000</v>
      </c>
      <c r="F61" s="17">
        <v>79486176</v>
      </c>
      <c r="G61" s="18">
        <f t="shared" si="0"/>
        <v>2.2365007562214802E-2</v>
      </c>
      <c r="H61" s="19"/>
    </row>
    <row r="62" spans="1:8" x14ac:dyDescent="0.25">
      <c r="A62" s="13"/>
      <c r="B62" s="14" t="s">
        <v>128</v>
      </c>
      <c r="C62" s="15" t="s">
        <v>129</v>
      </c>
      <c r="D62" s="15" t="s">
        <v>25</v>
      </c>
      <c r="E62" s="17">
        <v>420000</v>
      </c>
      <c r="F62" s="17">
        <v>39977952</v>
      </c>
      <c r="G62" s="18">
        <f t="shared" si="0"/>
        <v>1.1248587412254684E-2</v>
      </c>
      <c r="H62" s="19"/>
    </row>
    <row r="63" spans="1:8" x14ac:dyDescent="0.25">
      <c r="A63" s="13"/>
      <c r="B63" s="14" t="s">
        <v>130</v>
      </c>
      <c r="C63" s="15" t="s">
        <v>131</v>
      </c>
      <c r="D63" s="15" t="s">
        <v>25</v>
      </c>
      <c r="E63" s="17">
        <v>500000</v>
      </c>
      <c r="F63" s="17">
        <v>48022000</v>
      </c>
      <c r="G63" s="18">
        <f t="shared" si="0"/>
        <v>1.3511939398778969E-2</v>
      </c>
      <c r="H63" s="19"/>
    </row>
    <row r="64" spans="1:8" outlineLevel="1" x14ac:dyDescent="0.25">
      <c r="A64" s="13"/>
      <c r="B64" s="14" t="s">
        <v>132</v>
      </c>
      <c r="C64" s="15" t="s">
        <v>133</v>
      </c>
      <c r="D64" s="15" t="s">
        <v>25</v>
      </c>
      <c r="E64" s="17">
        <v>140000</v>
      </c>
      <c r="F64" s="17">
        <v>13185998</v>
      </c>
      <c r="G64" s="18">
        <f t="shared" si="0"/>
        <v>3.7101413079093058E-3</v>
      </c>
      <c r="H64" s="19"/>
    </row>
    <row r="65" spans="1:8" x14ac:dyDescent="0.25">
      <c r="B65" s="14" t="s">
        <v>134</v>
      </c>
      <c r="C65" s="15" t="s">
        <v>135</v>
      </c>
      <c r="D65" s="15" t="s">
        <v>25</v>
      </c>
      <c r="E65" s="17">
        <v>200000</v>
      </c>
      <c r="F65" s="17">
        <v>21965480</v>
      </c>
      <c r="G65" s="18">
        <f t="shared" si="0"/>
        <v>6.1804221945169178E-3</v>
      </c>
      <c r="H65" s="19"/>
    </row>
    <row r="66" spans="1:8" x14ac:dyDescent="0.25">
      <c r="B66" s="14" t="s">
        <v>136</v>
      </c>
      <c r="C66" s="15" t="s">
        <v>137</v>
      </c>
      <c r="D66" s="15" t="s">
        <v>25</v>
      </c>
      <c r="E66" s="17">
        <v>2000000</v>
      </c>
      <c r="F66" s="17">
        <v>190880600</v>
      </c>
      <c r="G66" s="18">
        <f t="shared" si="0"/>
        <v>5.3708031727178557E-2</v>
      </c>
      <c r="H66" s="19"/>
    </row>
    <row r="67" spans="1:8" x14ac:dyDescent="0.25">
      <c r="B67" s="14" t="s">
        <v>138</v>
      </c>
      <c r="C67" s="15" t="s">
        <v>139</v>
      </c>
      <c r="D67" s="15" t="s">
        <v>16</v>
      </c>
      <c r="E67" s="17">
        <v>55000</v>
      </c>
      <c r="F67" s="17">
        <v>5777343</v>
      </c>
      <c r="G67" s="18">
        <f t="shared" si="0"/>
        <v>1.6255697076748132E-3</v>
      </c>
      <c r="H67" s="19"/>
    </row>
    <row r="68" spans="1:8" x14ac:dyDescent="0.25">
      <c r="B68" s="14" t="s">
        <v>140</v>
      </c>
      <c r="C68" s="15" t="s">
        <v>141</v>
      </c>
      <c r="D68" s="15" t="s">
        <v>16</v>
      </c>
      <c r="E68" s="17">
        <v>90000</v>
      </c>
      <c r="F68" s="17">
        <v>9374499</v>
      </c>
      <c r="G68" s="18">
        <f t="shared" si="0"/>
        <v>2.637700686808422E-3</v>
      </c>
      <c r="H68" s="19"/>
    </row>
    <row r="69" spans="1:8" x14ac:dyDescent="0.25">
      <c r="B69" s="14" t="s">
        <v>142</v>
      </c>
      <c r="C69" s="15" t="s">
        <v>143</v>
      </c>
      <c r="D69" s="15" t="s">
        <v>16</v>
      </c>
      <c r="E69" s="17">
        <v>120000</v>
      </c>
      <c r="F69" s="17">
        <v>12312612</v>
      </c>
      <c r="G69" s="18">
        <f t="shared" si="0"/>
        <v>3.4643968844421036E-3</v>
      </c>
      <c r="H69" s="19"/>
    </row>
    <row r="70" spans="1:8" x14ac:dyDescent="0.25">
      <c r="B70" s="14" t="s">
        <v>144</v>
      </c>
      <c r="C70" s="15" t="s">
        <v>145</v>
      </c>
      <c r="D70" s="15" t="s">
        <v>25</v>
      </c>
      <c r="E70" s="17">
        <v>122000</v>
      </c>
      <c r="F70" s="17">
        <v>12973394.6</v>
      </c>
      <c r="G70" s="18">
        <f t="shared" si="0"/>
        <v>3.6503211368049291E-3</v>
      </c>
      <c r="H70" s="19"/>
    </row>
    <row r="71" spans="1:8" x14ac:dyDescent="0.25">
      <c r="A71" s="20" t="s">
        <v>146</v>
      </c>
      <c r="B71" s="14" t="s">
        <v>147</v>
      </c>
      <c r="C71" s="15" t="s">
        <v>148</v>
      </c>
      <c r="D71" s="15" t="s">
        <v>16</v>
      </c>
      <c r="E71" s="17">
        <v>183500</v>
      </c>
      <c r="F71" s="17">
        <v>18809612.449999999</v>
      </c>
      <c r="G71" s="18">
        <f t="shared" ref="G71" si="1">+F71/$F$85</f>
        <v>5.2924564478555322E-3</v>
      </c>
      <c r="H71" s="19"/>
    </row>
    <row r="72" spans="1:8" x14ac:dyDescent="0.25">
      <c r="B72" s="21"/>
      <c r="C72" s="22"/>
      <c r="D72" s="22"/>
      <c r="E72" s="23"/>
      <c r="F72" s="24"/>
      <c r="G72" s="25"/>
      <c r="H72" s="19"/>
    </row>
    <row r="73" spans="1:8" x14ac:dyDescent="0.25">
      <c r="B73" s="26"/>
      <c r="C73" s="26" t="s">
        <v>149</v>
      </c>
      <c r="D73" s="26"/>
      <c r="E73" s="27"/>
      <c r="F73" s="28">
        <f>SUM(F7:F72)</f>
        <v>3386403532.8899999</v>
      </c>
      <c r="G73" s="29">
        <f>+F73/$F$85</f>
        <v>0.95283160460248795</v>
      </c>
      <c r="H73" s="30"/>
    </row>
    <row r="75" spans="1:8" x14ac:dyDescent="0.25">
      <c r="A75" s="31" t="s">
        <v>150</v>
      </c>
      <c r="B75" s="32"/>
      <c r="C75" s="32" t="s">
        <v>151</v>
      </c>
      <c r="D75" s="32"/>
      <c r="E75" s="32"/>
      <c r="F75" s="32" t="s">
        <v>11</v>
      </c>
      <c r="G75" s="33" t="s">
        <v>12</v>
      </c>
    </row>
    <row r="76" spans="1:8" x14ac:dyDescent="0.25">
      <c r="B76" s="34"/>
      <c r="C76" s="26" t="s">
        <v>152</v>
      </c>
      <c r="D76" s="15"/>
      <c r="E76" s="35"/>
      <c r="F76" s="36" t="s">
        <v>153</v>
      </c>
      <c r="G76" s="37">
        <v>0</v>
      </c>
    </row>
    <row r="77" spans="1:8" x14ac:dyDescent="0.25">
      <c r="B77" s="34" t="s">
        <v>154</v>
      </c>
      <c r="C77" s="26" t="s">
        <v>155</v>
      </c>
      <c r="D77" s="26"/>
      <c r="E77" s="27"/>
      <c r="F77" s="17">
        <v>118004462.56</v>
      </c>
      <c r="G77" s="37">
        <f>+F77/$F$85</f>
        <v>3.3202889236104323E-2</v>
      </c>
    </row>
    <row r="78" spans="1:8" x14ac:dyDescent="0.25">
      <c r="B78" s="34"/>
      <c r="C78" s="26" t="s">
        <v>156</v>
      </c>
      <c r="D78" s="15"/>
      <c r="E78" s="35"/>
      <c r="F78" s="27" t="s">
        <v>153</v>
      </c>
      <c r="G78" s="37">
        <v>0</v>
      </c>
    </row>
    <row r="79" spans="1:8" x14ac:dyDescent="0.25">
      <c r="B79" s="34"/>
      <c r="C79" s="26" t="s">
        <v>157</v>
      </c>
      <c r="D79" s="15"/>
      <c r="E79" s="35"/>
      <c r="F79" s="27" t="s">
        <v>153</v>
      </c>
      <c r="G79" s="37">
        <v>0</v>
      </c>
    </row>
    <row r="80" spans="1:8" x14ac:dyDescent="0.25">
      <c r="B80" s="34"/>
      <c r="C80" s="26" t="s">
        <v>158</v>
      </c>
      <c r="D80" s="15"/>
      <c r="E80" s="35"/>
      <c r="F80" s="27" t="s">
        <v>153</v>
      </c>
      <c r="G80" s="37">
        <v>0</v>
      </c>
    </row>
    <row r="81" spans="1:7" x14ac:dyDescent="0.25">
      <c r="B81" s="15" t="s">
        <v>150</v>
      </c>
      <c r="C81" s="15" t="s">
        <v>159</v>
      </c>
      <c r="D81" s="15"/>
      <c r="E81" s="35"/>
      <c r="F81" s="17">
        <v>49633995.32</v>
      </c>
      <c r="G81" s="37">
        <f>+F81/$F$85</f>
        <v>1.3965506161407666E-2</v>
      </c>
    </row>
    <row r="82" spans="1:7" x14ac:dyDescent="0.25">
      <c r="B82" s="34"/>
      <c r="C82" s="15"/>
      <c r="D82" s="15"/>
      <c r="E82" s="35"/>
      <c r="F82" s="36"/>
      <c r="G82" s="37"/>
    </row>
    <row r="83" spans="1:7" x14ac:dyDescent="0.25">
      <c r="B83" s="34"/>
      <c r="C83" s="15" t="s">
        <v>160</v>
      </c>
      <c r="D83" s="15"/>
      <c r="E83" s="35"/>
      <c r="F83" s="38">
        <f>SUM(F76:F82)</f>
        <v>167638457.88</v>
      </c>
      <c r="G83" s="37">
        <f>+F83/$F$85</f>
        <v>4.7168395397511984E-2</v>
      </c>
    </row>
    <row r="84" spans="1:7" x14ac:dyDescent="0.25">
      <c r="B84" s="34"/>
      <c r="C84" s="15"/>
      <c r="D84" s="15"/>
      <c r="E84" s="35"/>
      <c r="F84" s="38"/>
      <c r="G84" s="37"/>
    </row>
    <row r="85" spans="1:7" x14ac:dyDescent="0.25">
      <c r="B85" s="39"/>
      <c r="C85" s="40" t="s">
        <v>161</v>
      </c>
      <c r="D85" s="41"/>
      <c r="E85" s="42"/>
      <c r="F85" s="42">
        <f>+F83+F73</f>
        <v>3554041990.77</v>
      </c>
      <c r="G85" s="43">
        <v>1</v>
      </c>
    </row>
    <row r="86" spans="1:7" x14ac:dyDescent="0.25">
      <c r="A86" s="44" t="s">
        <v>162</v>
      </c>
      <c r="F86" s="45"/>
    </row>
    <row r="87" spans="1:7" x14ac:dyDescent="0.25">
      <c r="C87" s="26" t="s">
        <v>163</v>
      </c>
      <c r="D87" s="46">
        <v>14.19</v>
      </c>
      <c r="F87" s="4">
        <v>0</v>
      </c>
    </row>
    <row r="88" spans="1:7" x14ac:dyDescent="0.25">
      <c r="C88" s="26" t="s">
        <v>164</v>
      </c>
      <c r="D88" s="46">
        <v>7.77</v>
      </c>
    </row>
    <row r="89" spans="1:7" x14ac:dyDescent="0.25">
      <c r="C89" s="26" t="s">
        <v>165</v>
      </c>
      <c r="D89" s="46">
        <v>7.48</v>
      </c>
    </row>
    <row r="90" spans="1:7" x14ac:dyDescent="0.25">
      <c r="C90" s="26" t="s">
        <v>166</v>
      </c>
      <c r="D90" s="47">
        <v>16.025400000000001</v>
      </c>
    </row>
    <row r="91" spans="1:7" x14ac:dyDescent="0.25">
      <c r="C91" s="26" t="s">
        <v>167</v>
      </c>
      <c r="D91" s="47">
        <v>16.056699999999999</v>
      </c>
    </row>
    <row r="92" spans="1:7" x14ac:dyDescent="0.25">
      <c r="C92" s="26" t="s">
        <v>168</v>
      </c>
      <c r="D92" s="48">
        <v>100732200</v>
      </c>
    </row>
    <row r="93" spans="1:7" x14ac:dyDescent="0.25">
      <c r="A93" s="1" t="s">
        <v>25</v>
      </c>
      <c r="C93" s="26" t="s">
        <v>169</v>
      </c>
      <c r="D93" s="49">
        <v>0</v>
      </c>
    </row>
    <row r="94" spans="1:7" x14ac:dyDescent="0.25">
      <c r="A94" s="15" t="s">
        <v>16</v>
      </c>
      <c r="C94" s="26" t="s">
        <v>170</v>
      </c>
      <c r="D94" s="49">
        <v>0</v>
      </c>
      <c r="F94" s="45"/>
      <c r="G94" s="50"/>
    </row>
    <row r="95" spans="1:7" x14ac:dyDescent="0.25">
      <c r="B95" s="51"/>
      <c r="C95" s="13"/>
    </row>
    <row r="96" spans="1:7" x14ac:dyDescent="0.25">
      <c r="F96" s="4"/>
    </row>
    <row r="97" spans="3:8" x14ac:dyDescent="0.25">
      <c r="C97" s="32" t="s">
        <v>171</v>
      </c>
      <c r="D97" s="32"/>
      <c r="E97" s="32"/>
      <c r="F97" s="32"/>
      <c r="G97" s="33"/>
    </row>
    <row r="98" spans="3:8" x14ac:dyDescent="0.25">
      <c r="C98" s="32" t="s">
        <v>172</v>
      </c>
      <c r="D98" s="32"/>
      <c r="E98" s="32"/>
      <c r="F98" s="32" t="s">
        <v>11</v>
      </c>
      <c r="G98" s="33" t="s">
        <v>12</v>
      </c>
    </row>
    <row r="99" spans="3:8" x14ac:dyDescent="0.25">
      <c r="C99" s="26" t="s">
        <v>173</v>
      </c>
      <c r="D99" s="15"/>
      <c r="E99" s="35"/>
      <c r="F99" s="52">
        <f>SUMIF(Table13456768578914[[Industry ]],A93,Table13456768578914[Market Value])</f>
        <v>3145589569.3399997</v>
      </c>
      <c r="G99" s="53">
        <f>+F99/$F$85</f>
        <v>0.88507383354198721</v>
      </c>
    </row>
    <row r="100" spans="3:8" x14ac:dyDescent="0.25">
      <c r="C100" s="15" t="s">
        <v>174</v>
      </c>
      <c r="D100" s="15"/>
      <c r="E100" s="35"/>
      <c r="F100" s="52">
        <f>SUMIF(Table13456768578914[[Industry ]],A94,Table13456768578914[Market Value])</f>
        <v>140081763.55000001</v>
      </c>
      <c r="G100" s="53">
        <f t="shared" ref="G100" si="2">+F100/$F$85</f>
        <v>3.9414774477566215E-2</v>
      </c>
    </row>
    <row r="101" spans="3:8" x14ac:dyDescent="0.25">
      <c r="C101" s="15" t="s">
        <v>175</v>
      </c>
      <c r="D101" s="15"/>
      <c r="E101" s="35"/>
      <c r="F101" s="52">
        <f>SUMIF($E$113:$E$120,C101,H113:H120)</f>
        <v>100732200</v>
      </c>
      <c r="G101" s="53">
        <f>+F101/$F$85</f>
        <v>2.8342996582934547E-2</v>
      </c>
    </row>
    <row r="102" spans="3:8" x14ac:dyDescent="0.25">
      <c r="C102" s="16" t="s">
        <v>176</v>
      </c>
      <c r="D102" s="15"/>
      <c r="E102" s="35"/>
      <c r="F102" s="52">
        <f>SUM(F99:F101)</f>
        <v>3386403532.8899999</v>
      </c>
      <c r="G102" s="54">
        <f>SUM(G99:G101)</f>
        <v>0.95283160460248806</v>
      </c>
    </row>
    <row r="103" spans="3:8" x14ac:dyDescent="0.25">
      <c r="E103" s="1"/>
      <c r="G103" s="1"/>
    </row>
    <row r="104" spans="3:8" x14ac:dyDescent="0.25">
      <c r="C104" s="15" t="s">
        <v>177</v>
      </c>
      <c r="D104" s="15"/>
      <c r="E104" s="35"/>
      <c r="F104" s="52">
        <f t="shared" ref="F104:F110" si="3">SUMIF($E$113:$E$120,C104,H116:H123)</f>
        <v>0</v>
      </c>
      <c r="G104" s="53">
        <f t="shared" ref="G104:G110" si="4">+F104/$F$85</f>
        <v>0</v>
      </c>
      <c r="H104" s="15"/>
    </row>
    <row r="105" spans="3:8" x14ac:dyDescent="0.25">
      <c r="C105" s="15" t="s">
        <v>178</v>
      </c>
      <c r="D105" s="15"/>
      <c r="E105" s="35"/>
      <c r="F105" s="52">
        <f t="shared" si="3"/>
        <v>0</v>
      </c>
      <c r="G105" s="53">
        <f t="shared" si="4"/>
        <v>0</v>
      </c>
      <c r="H105" s="15"/>
    </row>
    <row r="106" spans="3:8" x14ac:dyDescent="0.25">
      <c r="C106" s="15" t="s">
        <v>179</v>
      </c>
      <c r="D106" s="15"/>
      <c r="E106" s="35"/>
      <c r="F106" s="52">
        <f t="shared" si="3"/>
        <v>0</v>
      </c>
      <c r="G106" s="53">
        <f t="shared" si="4"/>
        <v>0</v>
      </c>
      <c r="H106" s="15"/>
    </row>
    <row r="107" spans="3:8" x14ac:dyDescent="0.25">
      <c r="C107" s="15" t="s">
        <v>180</v>
      </c>
      <c r="D107" s="15"/>
      <c r="E107" s="35"/>
      <c r="F107" s="52">
        <f t="shared" si="3"/>
        <v>0</v>
      </c>
      <c r="G107" s="53">
        <f t="shared" si="4"/>
        <v>0</v>
      </c>
      <c r="H107" s="15"/>
    </row>
    <row r="108" spans="3:8" x14ac:dyDescent="0.25">
      <c r="C108" s="15" t="s">
        <v>181</v>
      </c>
      <c r="D108" s="15"/>
      <c r="E108" s="35"/>
      <c r="F108" s="52">
        <f>SUMIF($E$113:$E$120,C108,H120:H127)</f>
        <v>0</v>
      </c>
      <c r="G108" s="53">
        <f t="shared" si="4"/>
        <v>0</v>
      </c>
      <c r="H108" s="15"/>
    </row>
    <row r="109" spans="3:8" x14ac:dyDescent="0.25">
      <c r="C109" s="15" t="s">
        <v>182</v>
      </c>
      <c r="D109" s="15"/>
      <c r="E109" s="35"/>
      <c r="F109" s="52">
        <f t="shared" si="3"/>
        <v>0</v>
      </c>
      <c r="G109" s="53">
        <f t="shared" si="4"/>
        <v>0</v>
      </c>
      <c r="H109" s="15"/>
    </row>
    <row r="110" spans="3:8" x14ac:dyDescent="0.25">
      <c r="C110" s="15" t="s">
        <v>183</v>
      </c>
      <c r="D110" s="15"/>
      <c r="E110" s="35"/>
      <c r="F110" s="52">
        <f t="shared" si="3"/>
        <v>0</v>
      </c>
      <c r="G110" s="53">
        <f t="shared" si="4"/>
        <v>0</v>
      </c>
      <c r="H110" s="15"/>
    </row>
    <row r="113" spans="5:8" x14ac:dyDescent="0.25">
      <c r="E113" s="15" t="s">
        <v>175</v>
      </c>
      <c r="F113" s="15" t="s">
        <v>184</v>
      </c>
      <c r="G113" s="7">
        <f t="shared" ref="G113:G120" si="5">SUMIF($H$7:$H$63,F113,$E$7:$E$63)</f>
        <v>0</v>
      </c>
      <c r="H113" s="55">
        <f t="shared" ref="H113:H120" si="6">SUMIF($H$7:$H$72,F113,$F$7:$F$72)</f>
        <v>0</v>
      </c>
    </row>
    <row r="114" spans="5:8" x14ac:dyDescent="0.25">
      <c r="E114" s="15" t="s">
        <v>175</v>
      </c>
      <c r="F114" s="15" t="s">
        <v>185</v>
      </c>
      <c r="G114" s="7">
        <f t="shared" si="5"/>
        <v>0</v>
      </c>
      <c r="H114" s="55">
        <f t="shared" si="6"/>
        <v>0</v>
      </c>
    </row>
    <row r="115" spans="5:8" x14ac:dyDescent="0.25">
      <c r="E115" s="15" t="s">
        <v>175</v>
      </c>
      <c r="F115" s="16" t="s">
        <v>41</v>
      </c>
      <c r="G115" s="7">
        <f>H115/$F$85</f>
        <v>2.8342996582934547E-2</v>
      </c>
      <c r="H115" s="55">
        <f t="shared" si="6"/>
        <v>100732200</v>
      </c>
    </row>
    <row r="116" spans="5:8" x14ac:dyDescent="0.25">
      <c r="E116" s="15" t="s">
        <v>186</v>
      </c>
      <c r="F116" s="15" t="s">
        <v>187</v>
      </c>
      <c r="G116" s="7">
        <f t="shared" si="5"/>
        <v>0</v>
      </c>
      <c r="H116" s="55">
        <f t="shared" si="6"/>
        <v>0</v>
      </c>
    </row>
    <row r="117" spans="5:8" x14ac:dyDescent="0.25">
      <c r="E117" s="15" t="s">
        <v>177</v>
      </c>
      <c r="F117" s="15" t="s">
        <v>188</v>
      </c>
      <c r="G117" s="7">
        <f t="shared" si="5"/>
        <v>0</v>
      </c>
      <c r="H117" s="55">
        <f t="shared" si="6"/>
        <v>0</v>
      </c>
    </row>
    <row r="118" spans="5:8" x14ac:dyDescent="0.25">
      <c r="E118" s="15" t="s">
        <v>175</v>
      </c>
      <c r="F118" s="15" t="s">
        <v>189</v>
      </c>
      <c r="G118" s="7">
        <f t="shared" si="5"/>
        <v>0</v>
      </c>
      <c r="H118" s="55">
        <f t="shared" si="6"/>
        <v>0</v>
      </c>
    </row>
    <row r="119" spans="5:8" x14ac:dyDescent="0.25">
      <c r="E119" s="15" t="s">
        <v>177</v>
      </c>
      <c r="F119" s="15" t="s">
        <v>190</v>
      </c>
      <c r="G119" s="7">
        <f t="shared" si="5"/>
        <v>0</v>
      </c>
      <c r="H119" s="55">
        <f t="shared" si="6"/>
        <v>0</v>
      </c>
    </row>
    <row r="120" spans="5:8" x14ac:dyDescent="0.25">
      <c r="E120" s="15" t="s">
        <v>175</v>
      </c>
      <c r="F120" s="15" t="s">
        <v>191</v>
      </c>
      <c r="G120" s="7">
        <f t="shared" si="5"/>
        <v>0</v>
      </c>
      <c r="H120" s="55">
        <f t="shared" si="6"/>
        <v>0</v>
      </c>
    </row>
    <row r="121" spans="5:8" x14ac:dyDescent="0.25">
      <c r="G121" s="56">
        <f>SUM(G111:G120)</f>
        <v>2.8342996582934547E-2</v>
      </c>
      <c r="H121" s="1">
        <f>SUM(H111:H120)</f>
        <v>100732200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2023-10-05T06:46:09Z</dcterms:created>
  <dcterms:modified xsi:type="dcterms:W3CDTF">2023-10-05T06:46:20Z</dcterms:modified>
</cp:coreProperties>
</file>